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Gomes\Desktop\"/>
    </mc:Choice>
  </mc:AlternateContent>
  <bookViews>
    <workbookView xWindow="14508" yWindow="-12" windowWidth="14316" windowHeight="12840" tabRatio="746"/>
  </bookViews>
  <sheets>
    <sheet name="1 - QUAR_2022" sheetId="21" r:id="rId1"/>
    <sheet name="2 - MEM_DESCRITIVA_OE" sheetId="30" r:id="rId2"/>
    <sheet name=" 3 - MEM_DESCRITIVA_OP" sheetId="24" r:id="rId3"/>
    <sheet name="4 - MATRIZ_GOP" sheetId="25" r:id="rId4"/>
    <sheet name="5 - DU" sheetId="27" r:id="rId5"/>
    <sheet name="6 - RH" sheetId="28" r:id="rId6"/>
    <sheet name="7 - Metas OE" sheetId="34" r:id="rId7"/>
    <sheet name="6 - SCI" sheetId="29" state="hidden" r:id="rId8"/>
  </sheets>
  <definedNames>
    <definedName name="_89" localSheetId="0">#REF!</definedName>
    <definedName name="_89" localSheetId="6">#REF!</definedName>
    <definedName name="_89">#REF!</definedName>
    <definedName name="_xlnm.Print_Area" localSheetId="2">' 3 - MEM_DESCRITIVA_OP'!$A$2:$C$323</definedName>
    <definedName name="_xlnm.Print_Area" localSheetId="0">'1 - QUAR_2022'!$B$1:$P$143</definedName>
    <definedName name="_xlnm.Print_Area" localSheetId="1">'2 - MEM_DESCRITIVA_OE'!$B$3:$D$24</definedName>
    <definedName name="_xlnm.Print_Area" localSheetId="5">'6 - RH'!$C$1:$K$22</definedName>
    <definedName name="_xlnm.Print_Area" localSheetId="6">'7 - Metas OE'!$A$1:$K$47</definedName>
    <definedName name="ttt">#REF!</definedName>
    <definedName name="Z_89363A37_9C11_4654_B5D5_1C6D46D3910E_.wvu.PrintArea" localSheetId="0" hidden="1">'1 - QUAR_2022'!$B$1:$P$131</definedName>
    <definedName name="Z_89363A37_9C11_4654_B5D5_1C6D46D3910E_.wvu.Rows" localSheetId="0" hidden="1">'1 - QUAR_2022'!#REF!</definedName>
  </definedNames>
  <calcPr calcId="152511"/>
  <customWorkbookViews>
    <customWorkbookView name="JPF - Vista pessoal" guid="{89363A37-9C11-4654-B5D5-1C6D46D3910E}" mergeInterval="0" personalView="1" maximized="1" windowWidth="1436" windowHeight="687" tabRatio="670" activeSheetId="2"/>
  </customWorkbookViews>
</workbook>
</file>

<file path=xl/calcChain.xml><?xml version="1.0" encoding="utf-8"?>
<calcChain xmlns="http://schemas.openxmlformats.org/spreadsheetml/2006/main">
  <c r="P64" i="21" l="1"/>
  <c r="P60" i="21"/>
  <c r="P50" i="21"/>
  <c r="P40" i="21"/>
  <c r="P35" i="21"/>
  <c r="P31" i="21"/>
  <c r="N30" i="21" l="1"/>
  <c r="N29" i="21"/>
  <c r="N28" i="21"/>
  <c r="N27" i="21"/>
  <c r="N26" i="21"/>
  <c r="N25" i="21"/>
  <c r="J78" i="21" l="1"/>
  <c r="J80" i="21"/>
  <c r="J79" i="21"/>
  <c r="J77" i="21"/>
  <c r="H77" i="21"/>
  <c r="H71" i="21"/>
  <c r="L79" i="21" l="1"/>
  <c r="L77" i="21"/>
  <c r="R45" i="21" l="1"/>
  <c r="D17" i="34"/>
  <c r="D26" i="34"/>
  <c r="D27" i="34"/>
  <c r="D23" i="34"/>
  <c r="D21" i="34"/>
  <c r="J73" i="21" l="1"/>
  <c r="J72" i="21"/>
  <c r="J71" i="21"/>
  <c r="E14" i="28" l="1"/>
  <c r="H22" i="34" l="1"/>
  <c r="O18" i="34" s="1"/>
  <c r="O16" i="21" s="1"/>
  <c r="C20" i="30" s="1"/>
  <c r="H18" i="34"/>
  <c r="O17" i="34" s="1"/>
  <c r="O15" i="21" s="1"/>
  <c r="C13" i="30" s="1"/>
  <c r="L80" i="21" l="1"/>
  <c r="P63" i="21" l="1"/>
  <c r="O63" i="21"/>
  <c r="H9" i="34" l="1"/>
  <c r="O16" i="34" s="1"/>
  <c r="O14" i="21" s="1"/>
  <c r="C6" i="30" s="1"/>
  <c r="C130" i="21" l="1"/>
  <c r="C129" i="21"/>
  <c r="C128" i="21"/>
  <c r="C131" i="21"/>
  <c r="C127" i="21"/>
  <c r="C124" i="21"/>
  <c r="C125" i="21"/>
  <c r="C126" i="21"/>
  <c r="C123" i="21"/>
  <c r="C122" i="21"/>
  <c r="C121" i="21"/>
  <c r="C120" i="21"/>
  <c r="C119" i="21"/>
  <c r="C118" i="21"/>
  <c r="C113" i="21"/>
  <c r="P55" i="21" l="1"/>
  <c r="O55" i="21"/>
  <c r="P45" i="21" l="1"/>
  <c r="P46" i="21"/>
  <c r="O48" i="21"/>
  <c r="P47" i="21"/>
  <c r="P49" i="21"/>
  <c r="O39" i="21"/>
  <c r="O25" i="21"/>
  <c r="O26" i="21"/>
  <c r="P27" i="21"/>
  <c r="O28" i="21"/>
  <c r="O59" i="21" l="1"/>
  <c r="P59" i="21"/>
  <c r="P48" i="21"/>
  <c r="O45" i="21"/>
  <c r="O46" i="21"/>
  <c r="O47" i="21"/>
  <c r="O49" i="21"/>
  <c r="O27" i="21"/>
  <c r="P39" i="21"/>
  <c r="P28" i="21"/>
  <c r="P25" i="21"/>
  <c r="P26" i="21"/>
  <c r="P103" i="21" l="1"/>
  <c r="P104" i="21"/>
  <c r="P105" i="21"/>
  <c r="P102" i="21"/>
  <c r="O103" i="21"/>
  <c r="O104" i="21"/>
  <c r="O105" i="21"/>
  <c r="O102" i="21"/>
  <c r="N103" i="21"/>
  <c r="N104" i="21"/>
  <c r="N105" i="21"/>
  <c r="N102" i="21"/>
  <c r="P98" i="21"/>
  <c r="P99" i="21"/>
  <c r="P100" i="21"/>
  <c r="P97" i="21"/>
  <c r="O98" i="21"/>
  <c r="O99" i="21"/>
  <c r="O100" i="21"/>
  <c r="O97" i="21"/>
  <c r="N98" i="21"/>
  <c r="N99" i="21"/>
  <c r="N100" i="21"/>
  <c r="N97" i="21"/>
  <c r="H75" i="21" l="1"/>
  <c r="N106" i="21"/>
  <c r="C14" i="27" l="1"/>
  <c r="C15" i="27"/>
  <c r="P82" i="21" l="1"/>
  <c r="D19" i="28"/>
  <c r="P5" i="21"/>
  <c r="K89" i="21" l="1"/>
  <c r="K91" i="21"/>
  <c r="K92" i="21"/>
  <c r="K87" i="21"/>
  <c r="K85" i="21"/>
  <c r="K88" i="21"/>
  <c r="K86" i="21"/>
  <c r="K90" i="21"/>
  <c r="I18" i="28"/>
  <c r="H18" i="28"/>
  <c r="E18" i="28"/>
  <c r="K17" i="28"/>
  <c r="G17" i="28"/>
  <c r="K16" i="28"/>
  <c r="G16" i="28"/>
  <c r="K15" i="28"/>
  <c r="G15" i="28"/>
  <c r="K14" i="28"/>
  <c r="G14" i="28"/>
  <c r="K13" i="28"/>
  <c r="G13" i="28"/>
  <c r="K12" i="28"/>
  <c r="G12" i="28"/>
  <c r="G18" i="28" l="1"/>
  <c r="K18" i="28"/>
  <c r="K93" i="21"/>
  <c r="D20" i="28"/>
  <c r="F16" i="28" l="1"/>
  <c r="J16" i="28" s="1"/>
  <c r="F17" i="28"/>
  <c r="J17" i="28" s="1"/>
  <c r="F15" i="28"/>
  <c r="J15" i="28" s="1"/>
  <c r="F12" i="28"/>
  <c r="J12" i="28" s="1"/>
  <c r="F14" i="28"/>
  <c r="J14" i="28" s="1"/>
  <c r="F13" i="28"/>
  <c r="J13" i="28" s="1"/>
  <c r="F18" i="28"/>
  <c r="J18" i="28" s="1"/>
  <c r="H85" i="21"/>
  <c r="D21" i="28" l="1"/>
  <c r="D22" i="28"/>
  <c r="P106" i="21"/>
  <c r="O106" i="21"/>
  <c r="M96" i="21"/>
  <c r="I96" i="21"/>
  <c r="O44" i="21"/>
  <c r="P30" i="21"/>
  <c r="O29" i="21"/>
  <c r="L72" i="21"/>
  <c r="L71" i="21"/>
  <c r="J75" i="21"/>
  <c r="K96" i="21"/>
  <c r="L96" i="21"/>
  <c r="I101" i="21"/>
  <c r="M87" i="21"/>
  <c r="M88" i="21"/>
  <c r="M89" i="21"/>
  <c r="M90" i="21"/>
  <c r="M91" i="21"/>
  <c r="M92" i="21"/>
  <c r="M85" i="21"/>
  <c r="J93" i="21"/>
  <c r="I87" i="21"/>
  <c r="I88" i="21"/>
  <c r="I90" i="21"/>
  <c r="I89" i="21"/>
  <c r="H90" i="21"/>
  <c r="P90" i="21" s="1"/>
  <c r="H89" i="21"/>
  <c r="P89" i="21" s="1"/>
  <c r="H88" i="21"/>
  <c r="P88" i="21" s="1"/>
  <c r="H87" i="21"/>
  <c r="H91" i="21"/>
  <c r="P91" i="21" s="1"/>
  <c r="H92" i="21"/>
  <c r="P92" i="21" s="1"/>
  <c r="P85" i="21"/>
  <c r="I91" i="21"/>
  <c r="I92" i="21"/>
  <c r="I85" i="21"/>
  <c r="P54" i="21"/>
  <c r="O53" i="21"/>
  <c r="M101" i="21"/>
  <c r="L101" i="21"/>
  <c r="K101" i="21"/>
  <c r="M86" i="21"/>
  <c r="I86" i="21"/>
  <c r="H86" i="21"/>
  <c r="P86" i="21" s="1"/>
  <c r="G93" i="21"/>
  <c r="N21" i="21"/>
  <c r="P22" i="21" s="1"/>
  <c r="P101" i="21" l="1"/>
  <c r="N101" i="21"/>
  <c r="O101" i="21"/>
  <c r="P96" i="21"/>
  <c r="N96" i="21"/>
  <c r="O96" i="21"/>
  <c r="H81" i="21"/>
  <c r="L78" i="21"/>
  <c r="O81" i="21" s="1"/>
  <c r="M93" i="21"/>
  <c r="O34" i="21"/>
  <c r="L92" i="21"/>
  <c r="O92" i="21" s="1"/>
  <c r="L87" i="21"/>
  <c r="O87" i="21" s="1"/>
  <c r="L89" i="21"/>
  <c r="O89" i="21" s="1"/>
  <c r="L73" i="21"/>
  <c r="I93" i="21"/>
  <c r="L90" i="21"/>
  <c r="O90" i="21" s="1"/>
  <c r="M107" i="21"/>
  <c r="L107" i="21"/>
  <c r="K107" i="21"/>
  <c r="P29" i="21"/>
  <c r="P44" i="21"/>
  <c r="L88" i="21"/>
  <c r="O88" i="21" s="1"/>
  <c r="P34" i="21"/>
  <c r="P53" i="21"/>
  <c r="P21" i="21"/>
  <c r="O21" i="21"/>
  <c r="O30" i="21"/>
  <c r="O54" i="21"/>
  <c r="H93" i="21"/>
  <c r="P93" i="21" s="1"/>
  <c r="L75" i="21"/>
  <c r="L86" i="21"/>
  <c r="O86" i="21" s="1"/>
  <c r="P87" i="21"/>
  <c r="I107" i="21"/>
  <c r="L91" i="21"/>
  <c r="O91" i="21" s="1"/>
  <c r="L85" i="21"/>
  <c r="P107" i="21" l="1"/>
  <c r="N107" i="21"/>
  <c r="O107" i="21"/>
  <c r="O85" i="21"/>
  <c r="L93" i="21"/>
  <c r="O93" i="21" s="1"/>
</calcChain>
</file>

<file path=xl/sharedStrings.xml><?xml version="1.0" encoding="utf-8"?>
<sst xmlns="http://schemas.openxmlformats.org/spreadsheetml/2006/main" count="1219" uniqueCount="567">
  <si>
    <t>DESIGNAÇÃO</t>
  </si>
  <si>
    <t>Eficácia</t>
  </si>
  <si>
    <t>Tolerância</t>
  </si>
  <si>
    <t>Eficiência</t>
  </si>
  <si>
    <t>Qualidade</t>
  </si>
  <si>
    <t>Total</t>
  </si>
  <si>
    <t>Despesas c/Pessoal</t>
  </si>
  <si>
    <t>Aquisições de Bens e Serviços</t>
  </si>
  <si>
    <t>Outras despesas correntes</t>
  </si>
  <si>
    <t>Peso</t>
  </si>
  <si>
    <t>Indicadores</t>
  </si>
  <si>
    <t>QUALIDADE</t>
  </si>
  <si>
    <t>Missão:</t>
  </si>
  <si>
    <t>Designação do Serviço|Organismo:</t>
  </si>
  <si>
    <t>Valor Crítico</t>
  </si>
  <si>
    <t>Classificação</t>
  </si>
  <si>
    <t>NOTAS EXPLICATIVAS</t>
  </si>
  <si>
    <t>Ind1</t>
  </si>
  <si>
    <t>Ind3</t>
  </si>
  <si>
    <t>Ind4</t>
  </si>
  <si>
    <t>RECURSOS HUIMANOS</t>
  </si>
  <si>
    <t>RECURSOS FINANCEIROS</t>
  </si>
  <si>
    <t>Desvio</t>
  </si>
  <si>
    <t>EFICÁCIA</t>
  </si>
  <si>
    <t>PESO:</t>
  </si>
  <si>
    <t>EFICIÊNCIA</t>
  </si>
  <si>
    <t>Peso:</t>
  </si>
  <si>
    <t xml:space="preserve">Taxa de Realização </t>
  </si>
  <si>
    <t>Orçamento de Funcionamento (OF)</t>
  </si>
  <si>
    <t>Orçamento de Investimento (OI)</t>
  </si>
  <si>
    <t>Planeado</t>
  </si>
  <si>
    <t>Grau de concretização</t>
  </si>
  <si>
    <t>Dirigentes - Direção Superior</t>
  </si>
  <si>
    <t>Assistente Operacional</t>
  </si>
  <si>
    <t>Objetivo Estratégico 1</t>
  </si>
  <si>
    <t>Objetivo Estratégico 2</t>
  </si>
  <si>
    <t>Objetivo Estratégico 3</t>
  </si>
  <si>
    <t>Despesas de Capital</t>
  </si>
  <si>
    <t>OP1</t>
  </si>
  <si>
    <t>OP2</t>
  </si>
  <si>
    <t>OP3</t>
  </si>
  <si>
    <t>OP4</t>
  </si>
  <si>
    <t>OP5</t>
  </si>
  <si>
    <t>OP6</t>
  </si>
  <si>
    <t>OP7</t>
  </si>
  <si>
    <t xml:space="preserve">Objetivos Estratégicos (OE) </t>
  </si>
  <si>
    <t>Ind2</t>
  </si>
  <si>
    <t>OE1:</t>
  </si>
  <si>
    <t>OE2:</t>
  </si>
  <si>
    <t>OE3:</t>
  </si>
  <si>
    <t>OBJETIVOS RELEVANTES| nº 1 do art.18º da Lei 66-B/2007, de 28.12</t>
  </si>
  <si>
    <t>Fonte de Verificação</t>
  </si>
  <si>
    <t>Objetivos Operacionais (OP)</t>
  </si>
  <si>
    <t>Peso dos parâmetros 
na avaliação final</t>
  </si>
  <si>
    <t>Peso dos objetivos 
no respetivo parâmetro</t>
  </si>
  <si>
    <t>Objetivos 
Relevantes</t>
  </si>
  <si>
    <t>Desvio
(em n.º)</t>
  </si>
  <si>
    <t>Avaliação de acordo com os requisitos constantes no artigo 18.º da Lei n.º 66-B/2007, de 28 de dezembro</t>
  </si>
  <si>
    <t>Fórmula
de Cálculo</t>
  </si>
  <si>
    <t>Peso de cada objetivo na avaliação final</t>
  </si>
  <si>
    <t>Justificação do Valor Crítico</t>
  </si>
  <si>
    <t>Ind.3</t>
  </si>
  <si>
    <t>Ind.1</t>
  </si>
  <si>
    <t>Ind.4</t>
  </si>
  <si>
    <t>Ind.5</t>
  </si>
  <si>
    <t>Ind.6</t>
  </si>
  <si>
    <t>Ind.7</t>
  </si>
  <si>
    <t>Ind.8</t>
  </si>
  <si>
    <t>Ind.9</t>
  </si>
  <si>
    <t>Ind.10</t>
  </si>
  <si>
    <t>Ind.11</t>
  </si>
  <si>
    <t>Ind.12</t>
  </si>
  <si>
    <t>Ind.15</t>
  </si>
  <si>
    <t>Ind.16</t>
  </si>
  <si>
    <t xml:space="preserve">Corrigido </t>
  </si>
  <si>
    <t>Data:</t>
  </si>
  <si>
    <t>Versão:</t>
  </si>
  <si>
    <t xml:space="preserve">Resultado </t>
  </si>
  <si>
    <t xml:space="preserve">Soma dos pesos dos objetivos operacionais mais relevantes </t>
  </si>
  <si>
    <t>Dimensão/perspectiva</t>
  </si>
  <si>
    <t>Indicador 1 (Ind_1)</t>
  </si>
  <si>
    <t>Descrição:</t>
  </si>
  <si>
    <t>Fórmula de Cálculo:</t>
  </si>
  <si>
    <t xml:space="preserve">Tolerância: </t>
  </si>
  <si>
    <t>Valor crítico:</t>
  </si>
  <si>
    <t>Métrica:</t>
  </si>
  <si>
    <t>Polaridade:</t>
  </si>
  <si>
    <t>Período de monitorização:</t>
  </si>
  <si>
    <t>Iniciativas/ações:</t>
  </si>
  <si>
    <r>
      <t>Referência para o valor crítico</t>
    </r>
    <r>
      <rPr>
        <b/>
        <sz val="10"/>
        <color rgb="FF1F497D"/>
        <rFont val="Calibri"/>
        <family val="2"/>
        <scheme val="minor"/>
      </rPr>
      <t>:</t>
    </r>
    <r>
      <rPr>
        <b/>
        <sz val="10"/>
        <rFont val="Calibri"/>
        <family val="2"/>
        <scheme val="minor"/>
      </rPr>
      <t xml:space="preserve"> </t>
    </r>
    <r>
      <rPr>
        <i/>
        <sz val="10"/>
        <rFont val="Calibri"/>
        <family val="2"/>
        <scheme val="minor"/>
      </rPr>
      <t/>
    </r>
  </si>
  <si>
    <t xml:space="preserve">Fonte de verificação: </t>
  </si>
  <si>
    <t>Meta</t>
  </si>
  <si>
    <t>Meta global| por UO:</t>
  </si>
  <si>
    <t>N.º de efetivos planeados 
(Mapa de Pessoal)</t>
  </si>
  <si>
    <t>UERHP</t>
  </si>
  <si>
    <t>Pontuação Planeada</t>
  </si>
  <si>
    <t>N.º de efetivos a 31.dez
(Balanço Social)</t>
  </si>
  <si>
    <t>UERHE</t>
  </si>
  <si>
    <t>Pontuação Executada</t>
  </si>
  <si>
    <t>Quantitativa</t>
  </si>
  <si>
    <t>Qualitativa</t>
  </si>
  <si>
    <t>Disponível</t>
  </si>
  <si>
    <t>Ind.13</t>
  </si>
  <si>
    <t>Especialistas de Informática</t>
  </si>
  <si>
    <t>Técnico Superior</t>
  </si>
  <si>
    <t>Técnicos de Informática</t>
  </si>
  <si>
    <t>Assistente Técnico</t>
  </si>
  <si>
    <t>Coordenador Técnico</t>
  </si>
  <si>
    <t>Dirigentes - Direção Intermédia e Chefes de equipa</t>
  </si>
  <si>
    <t>Âmbito</t>
  </si>
  <si>
    <t>OP8</t>
  </si>
  <si>
    <t>Ciclo de Gestão</t>
  </si>
  <si>
    <t>UERHE / UERHP</t>
  </si>
  <si>
    <t>Pontuação Executada / Pontuação Planeada</t>
  </si>
  <si>
    <t>Ref.:</t>
  </si>
  <si>
    <t>Descritivo</t>
  </si>
  <si>
    <r>
      <t>Pontuação 
(Conselho Coordenador da Avaliação de Serviços)</t>
    </r>
    <r>
      <rPr>
        <b/>
        <vertAlign val="superscript"/>
        <sz val="9"/>
        <color theme="0"/>
        <rFont val="Calibri"/>
        <family val="2"/>
        <scheme val="minor"/>
      </rPr>
      <t>1</t>
    </r>
  </si>
  <si>
    <t>Outros valores</t>
  </si>
  <si>
    <t>Eficácia
Ponderação: 40%</t>
  </si>
  <si>
    <t>Eficiência 
Ponderação : 30%</t>
  </si>
  <si>
    <t>Qualidade 
Ponderação : 30%</t>
  </si>
  <si>
    <t>Total (OF+OI+OV)</t>
  </si>
  <si>
    <t>Matriz de Alinhamento</t>
  </si>
  <si>
    <t>Enquadramento Estratégico</t>
  </si>
  <si>
    <t>Enquadramento operacional</t>
  </si>
  <si>
    <t>Medida</t>
  </si>
  <si>
    <t>Objectivo Estratégico (OE)</t>
  </si>
  <si>
    <t>Relação com Nível 1</t>
  </si>
  <si>
    <t>RD – Evidencia de relação direta</t>
  </si>
  <si>
    <t>RI – Evidencia de relação indireta</t>
  </si>
  <si>
    <t>OP n…</t>
  </si>
  <si>
    <t>UO</t>
  </si>
  <si>
    <t>Ind.2</t>
  </si>
  <si>
    <t>DIAS CORRIDOS</t>
  </si>
  <si>
    <t>N.º DE DIAS DE FÉRIAS</t>
  </si>
  <si>
    <t>DATA FINAL</t>
  </si>
  <si>
    <t>DATA INICIAL</t>
  </si>
  <si>
    <t>CALCULADORA DIAS ÚTEIS</t>
  </si>
  <si>
    <t>Quadro de Meios Humanos</t>
  </si>
  <si>
    <t>Grupos/Carreiras/Categorias</t>
  </si>
  <si>
    <r>
      <t xml:space="preserve">Pontuação </t>
    </r>
    <r>
      <rPr>
        <b/>
        <i/>
        <sz val="10"/>
        <color theme="0"/>
        <rFont val="Calibri"/>
        <family val="2"/>
        <scheme val="minor"/>
      </rPr>
      <t>(CCAS)</t>
    </r>
  </si>
  <si>
    <t>RH Planeados</t>
  </si>
  <si>
    <t>Desvio
(valor absoluto)</t>
  </si>
  <si>
    <t xml:space="preserve">N.º de efetivos planeados </t>
  </si>
  <si>
    <r>
      <t xml:space="preserve">N.º de efetivos a 31.dez
</t>
    </r>
    <r>
      <rPr>
        <b/>
        <i/>
        <sz val="10"/>
        <color theme="0"/>
        <rFont val="Calibri"/>
        <family val="2"/>
        <scheme val="minor"/>
      </rPr>
      <t>(Balanço Social)</t>
    </r>
  </si>
  <si>
    <t xml:space="preserve">Dirigentes - Direção Superior  </t>
  </si>
  <si>
    <t>Técnico Superior ( Inclui Especialistas de Informática)</t>
  </si>
  <si>
    <t xml:space="preserve">Coordenador Técnico </t>
  </si>
  <si>
    <t>Assistente Técnico  (Inlcui Técnicos de Informática)</t>
  </si>
  <si>
    <t xml:space="preserve">Assistente Operacional </t>
  </si>
  <si>
    <t>Total:</t>
  </si>
  <si>
    <t>Taxa de variação de RH (%)</t>
  </si>
  <si>
    <t>Taxa de utilização de RH| Pontuação Planeada</t>
  </si>
  <si>
    <t>Taxa de utilização de RH| Unidade Equivalende de Recursos Humanos</t>
  </si>
  <si>
    <t>Fundamentação/
Justificação</t>
  </si>
  <si>
    <t xml:space="preserve">1 – Ambiente de controlo </t>
  </si>
  <si>
    <t>1.1 Estão claramente definidas as especificações técnicas do sistema de controlo?</t>
  </si>
  <si>
    <t>1.2 É efetuada internamente uma verificação efetiva sobre a legalidade, regularidade e boa gestão?</t>
  </si>
  <si>
    <t>1.3 Os elementos da equipa de controlo e auditoria possuem a habilitação necessária para o exercício da função?</t>
  </si>
  <si>
    <t>1.4 Estão claramente definidas valores éticos e de integridade que regem o serviço?</t>
  </si>
  <si>
    <t>1.5 Existe uma política de formação do pessoal que garanta a adequação do mesmo às funções e complexidade da tarefa?</t>
  </si>
  <si>
    <t>1.6 Estão claramente definidos e estabelecidos contactos regulares entre a direção e os dirigentes das Unidades Orgânicas?</t>
  </si>
  <si>
    <t>1.7 O serviço foi objeto de ações de auditoria e controlo externo?</t>
  </si>
  <si>
    <t xml:space="preserve">2 – Estrutura organizacional </t>
  </si>
  <si>
    <t>2.1 A estrutura organizacional estabelecida obedece às regras definidas legalmente?</t>
  </si>
  <si>
    <t>2.2 Qual a percentagem de colaboradores do serviço avaliados de acordo com o SIADAP 2 e 3?</t>
  </si>
  <si>
    <t>2.3 Qual a percentagem de colaboradores do serviço que frequentaram pelo menos uma ação de formação?</t>
  </si>
  <si>
    <t>3. Actividades e procedimentos de controlo administrativo implementados no serviço</t>
  </si>
  <si>
    <t>3.1 Existem manuais de procedimentos internos?</t>
  </si>
  <si>
    <t>3.2 A competência para autorização da despesa está claramente definida e formalizada?</t>
  </si>
  <si>
    <t>3.3 É elaborado anualmente um plano de compras?</t>
  </si>
  <si>
    <t>3.4 Está implementado um sistema de rotação de funções entre trabalhadores?</t>
  </si>
  <si>
    <t>3.5 As responsabilidades funcionais pelas diferentes tarefas, conferências e controlos estão claramente definidos e formalizados?</t>
  </si>
  <si>
    <t>3.6 Há descrição dos fluxos dos processos, centros de responsabilidade por cada etapa e dos padrões de qualidade mínimos?</t>
  </si>
  <si>
    <t>3.7 Os circuitos dos documentos estão claramente definidos de forma a evitar redundâncias?</t>
  </si>
  <si>
    <t>3.8 Existe um plano de risco de corrupção e infrações conexas?</t>
  </si>
  <si>
    <t>3.9 O plano de gestão de riscos de corrupção e infrações conexas é executado e monitorizado?</t>
  </si>
  <si>
    <t xml:space="preserve">4 – Fiabilidade dos sistemas de informação </t>
  </si>
  <si>
    <t>4.1 Existem aplicações informáticas de suporte ao processamento de dados, nomeadamente, nas
áreas da contabilidade, gestão documental e tesouraria?</t>
  </si>
  <si>
    <t>4.2 As diferentes aplicações estão integradas permitindo o cruzamento de informação?</t>
  </si>
  <si>
    <t>4.3 Encontra-se instituído um mecanismo que garanta a fiabilidade, oportunidade e utilidade dos outputs dos sistemas?</t>
  </si>
  <si>
    <t>4.4 A informação extraída dos sistemas de informação é utilizada nos processos de decisão?</t>
  </si>
  <si>
    <t>4.5 Estão instituídos requisitos de segurança para o acesso de terceiros a informação ou ativos do serviço?</t>
  </si>
  <si>
    <t>4.6 A informação dos computadores de rede está devidamente salvaguardada (existência de backups)?</t>
  </si>
  <si>
    <t>4.7 A segurança na troca de informação e software está garantida?</t>
  </si>
  <si>
    <t>Legenda: S – Sim; N – Não; ND – Não existe informação disponível que permita responder à questão de forma inequívoca.</t>
  </si>
  <si>
    <r>
      <t xml:space="preserve">DIAS ÚTEIS
</t>
    </r>
    <r>
      <rPr>
        <b/>
        <i/>
        <sz val="9"/>
        <color theme="1" tint="0.34998626667073579"/>
        <rFont val="Calibri"/>
        <family val="2"/>
        <scheme val="minor"/>
      </rPr>
      <t>(UERH)</t>
    </r>
  </si>
  <si>
    <t>SIM</t>
  </si>
  <si>
    <t>NÃO</t>
  </si>
  <si>
    <t>ND</t>
  </si>
  <si>
    <t>Resposta</t>
  </si>
  <si>
    <t xml:space="preserve"> SISTEMA DE CONTROLO INTERNO
_QUESTÕES_</t>
  </si>
  <si>
    <t>√</t>
  </si>
  <si>
    <t>RH Utilizados</t>
  </si>
  <si>
    <t>Nível 0 - Política Pública</t>
  </si>
  <si>
    <t>Nível 1 - Estratégico</t>
  </si>
  <si>
    <t>Nível 2 - Gestão|Operacional</t>
  </si>
  <si>
    <t>Realizado
2019</t>
  </si>
  <si>
    <t>Objetivo estratégico (OE_1)</t>
  </si>
  <si>
    <t>Descrição</t>
  </si>
  <si>
    <t>Alinhamento com o nivel Político</t>
  </si>
  <si>
    <t>Metodologia de aferição do grau de concretização</t>
  </si>
  <si>
    <r>
      <t xml:space="preserve">Objetivos Estratégicos| </t>
    </r>
    <r>
      <rPr>
        <b/>
        <i/>
        <sz val="18"/>
        <color theme="0"/>
        <rFont val="Calibri"/>
        <family val="2"/>
        <scheme val="minor"/>
      </rPr>
      <t>caracterização</t>
    </r>
  </si>
  <si>
    <t>Relação com Nível 0</t>
  </si>
  <si>
    <r>
      <t xml:space="preserve">N.º DE FERIADOS NACIONAIS EM 2022
</t>
    </r>
    <r>
      <rPr>
        <b/>
        <i/>
        <sz val="9"/>
        <color theme="1" tint="0.34998626667073579"/>
        <rFont val="Calibri"/>
        <family val="2"/>
        <scheme val="minor"/>
      </rPr>
      <t>(OCORREM EM DIAS ÚTEIS)</t>
    </r>
  </si>
  <si>
    <r>
      <t xml:space="preserve">OUTROS DIAS 
</t>
    </r>
    <r>
      <rPr>
        <b/>
        <i/>
        <sz val="9"/>
        <color theme="1" tint="0.34998626667073579"/>
        <rFont val="Calibri"/>
        <family val="2"/>
        <scheme val="minor"/>
      </rPr>
      <t>(p. ex.: FERIADO MUNICIPAL, se em dia útil + TOLERÂNCIAS DE PONTO)</t>
    </r>
  </si>
  <si>
    <t>Dias Úteis 2022</t>
  </si>
  <si>
    <t>Última Monitorização
2021</t>
  </si>
  <si>
    <t>Meta 
2022</t>
  </si>
  <si>
    <t>Realizado
2020</t>
  </si>
  <si>
    <r>
      <t xml:space="preserve">Dias úteis 2022 </t>
    </r>
    <r>
      <rPr>
        <b/>
        <sz val="9"/>
        <color theme="0"/>
        <rFont val="Wingdings"/>
        <charset val="2"/>
      </rPr>
      <t>F</t>
    </r>
  </si>
  <si>
    <t>Programa do Governo| GOP | Planos Estatégicos Transaversais |Planos Estratégicos Sectoriais</t>
  </si>
  <si>
    <t>AVALIAÇÃO FINAL DO QUAR 2022</t>
  </si>
  <si>
    <t>Pontuação efetivos Planeados para 2022</t>
  </si>
  <si>
    <t>Pontuação efetivos Executados para 2022</t>
  </si>
  <si>
    <r>
      <t>Execução</t>
    </r>
    <r>
      <rPr>
        <b/>
        <vertAlign val="superscript"/>
        <sz val="8"/>
        <color theme="0"/>
        <rFont val="Calibri"/>
        <family val="2"/>
        <scheme val="minor"/>
      </rPr>
      <t xml:space="preserve"> </t>
    </r>
    <r>
      <rPr>
        <b/>
        <sz val="8"/>
        <color theme="0"/>
        <rFont val="Calibri"/>
        <family val="2"/>
        <scheme val="minor"/>
      </rPr>
      <t xml:space="preserve">
(31.dez.2022)</t>
    </r>
  </si>
  <si>
    <r>
      <t>Objetivos Estratégicos vs Operacionais|</t>
    </r>
    <r>
      <rPr>
        <sz val="10"/>
        <color theme="0"/>
        <rFont val="Calibri"/>
        <family val="2"/>
        <scheme val="minor"/>
      </rPr>
      <t xml:space="preserve"> </t>
    </r>
    <r>
      <rPr>
        <sz val="10"/>
        <color theme="0"/>
        <rFont val="Calibri"/>
        <family val="2"/>
      </rPr>
      <t>matriz de enquadramento</t>
    </r>
  </si>
  <si>
    <t>Grau de Realização do OP1</t>
  </si>
  <si>
    <t>Grau de Realização do OP2</t>
  </si>
  <si>
    <t>Grau de Realização do OP3</t>
  </si>
  <si>
    <t>Grau de Realização do OP4</t>
  </si>
  <si>
    <t>Grau de Realização do OP5</t>
  </si>
  <si>
    <t>Grau de Realização do OP6</t>
  </si>
  <si>
    <t>Grau de Execução
(face ao planeado)</t>
  </si>
  <si>
    <t>Grau de Execução
(face ao corrigido)</t>
  </si>
  <si>
    <t>Grau de Execução
(face ao disponível)</t>
  </si>
  <si>
    <t>Memória descritiva - QUAR 2022</t>
  </si>
  <si>
    <t>-</t>
  </si>
  <si>
    <t>Taxa de implementação do projeto "+Agricultura +Informação"</t>
  </si>
  <si>
    <t>% de implementação realizada /  planeada</t>
  </si>
  <si>
    <t xml:space="preserve"> Melhorar a qualidade da informação do setor agrícola (Projetos SIMPLEX)</t>
  </si>
  <si>
    <t>%</t>
  </si>
  <si>
    <t>incremento positivo</t>
  </si>
  <si>
    <t>Ficheiro. Ponto de Situação</t>
  </si>
  <si>
    <t>Para além do apoio e aconselhamento ao agricultor, de um maior conhecimento do estado da agricultura e da produção de dados, pretende-se, através do presente sistema e dos módulos complementares, agilizar a interação entre o Agricultor e a Administração Pública, nomeadamente mediante a integração de informação na área reservada acessível a partir do Portal Único da Agricultura</t>
  </si>
  <si>
    <t>semestral</t>
  </si>
  <si>
    <t>IFAP, IP - Instituto de Financiamento da Agricultura e Pescas</t>
  </si>
  <si>
    <t>O IFAP tem por missão proceder à validação e ao pagamento decorrente do financiamento da aplicação das medidas definidas a nível nacional e comunitário, no âmbito da agricultura, desenvolvimento rural, pescas e  setores conexos, bem como propor as políticas e estratégias de tecnologias de informação e comunicação no âmbito da agricultura e pescas.</t>
  </si>
  <si>
    <t>Implementar uma política de qualidade na concessão e gestão das ajudas/incentivos, visando otimizar os prazos e a regularidade dos pagamentos</t>
  </si>
  <si>
    <r>
      <t>Potenciar a interação com os beneficiários com recurso a processos inovadores e desmaterializados, numa perspetiva de</t>
    </r>
    <r>
      <rPr>
        <b/>
        <i/>
        <sz val="9"/>
        <rFont val="Calibri"/>
        <family val="2"/>
        <scheme val="minor"/>
      </rPr>
      <t xml:space="preserve"> e-government</t>
    </r>
  </si>
  <si>
    <t>Reforçar o desenvolvimento de competências do capital humano do IFAP valorizando o espírito de equipa e o sentido de compromisso com a organização e o serviço público</t>
  </si>
  <si>
    <t>Taxa de pagamentos realizados no prazo programado</t>
  </si>
  <si>
    <t>OP1: Assegurar o pagamento das ajudas/incentivos conforme programação aprovada</t>
  </si>
  <si>
    <r>
      <t xml:space="preserve">OP2: Assegurar a conclusão atempada do controlo </t>
    </r>
    <r>
      <rPr>
        <b/>
        <i/>
        <sz val="9"/>
        <color theme="0"/>
        <rFont val="Calibri"/>
        <family val="2"/>
        <scheme val="minor"/>
      </rPr>
      <t>in loco</t>
    </r>
  </si>
  <si>
    <r>
      <t>Taxa de execução dos controlos físicos de SUP1 (RPB</t>
    </r>
    <r>
      <rPr>
        <vertAlign val="superscript"/>
        <sz val="9"/>
        <rFont val="Calibri"/>
        <family val="2"/>
        <scheme val="minor"/>
      </rPr>
      <t>(1)</t>
    </r>
    <r>
      <rPr>
        <sz val="9"/>
        <rFont val="Calibri"/>
        <family val="2"/>
        <scheme val="minor"/>
      </rPr>
      <t>, GREENING, RPA</t>
    </r>
    <r>
      <rPr>
        <vertAlign val="superscript"/>
        <sz val="9"/>
        <rFont val="Calibri"/>
        <family val="2"/>
        <scheme val="minor"/>
      </rPr>
      <t>(2)</t>
    </r>
    <r>
      <rPr>
        <sz val="9"/>
        <rFont val="Calibri"/>
        <family val="2"/>
        <scheme val="minor"/>
      </rPr>
      <t>, RJA</t>
    </r>
    <r>
      <rPr>
        <vertAlign val="superscript"/>
        <sz val="9"/>
        <rFont val="Calibri"/>
        <family val="2"/>
        <scheme val="minor"/>
      </rPr>
      <t>(3)</t>
    </r>
    <r>
      <rPr>
        <sz val="9"/>
        <rFont val="Calibri"/>
        <family val="2"/>
        <scheme val="minor"/>
      </rPr>
      <t xml:space="preserve">, TOMATE e ARROZ) </t>
    </r>
  </si>
  <si>
    <r>
      <t>Taxa de execução dos controlos físicos de AZD</t>
    </r>
    <r>
      <rPr>
        <i/>
        <vertAlign val="superscript"/>
        <sz val="9"/>
        <rFont val="Calibri"/>
        <family val="2"/>
        <scheme val="minor"/>
      </rPr>
      <t>(7)</t>
    </r>
    <r>
      <rPr>
        <sz val="9"/>
        <rFont val="Calibri"/>
        <family val="2"/>
        <scheme val="minor"/>
      </rPr>
      <t xml:space="preserve"> </t>
    </r>
  </si>
  <si>
    <t>Taxa de execução dos controlos de Investimento</t>
  </si>
  <si>
    <t>Taxa de execução dos controlos de Fundos Operacionais</t>
  </si>
  <si>
    <t>OP3: Garantir a execução do PDR 2020</t>
  </si>
  <si>
    <t>Taxa de análise dos pedidos de pagamento de apoio ao Investimento</t>
  </si>
  <si>
    <t xml:space="preserve">OP4: Reduzir o valor em dívida </t>
  </si>
  <si>
    <t>Taxa de redução do valor em dívida registado na Base de Dados de Devedores</t>
  </si>
  <si>
    <t>OP5: Promover iniciativas de gestão eficiente de trabalhadores que facilitem a conciliação da vida profissional, familiar e pessoal e que fomentem a segurança e saúde no trabalho</t>
  </si>
  <si>
    <t>Ind.14</t>
  </si>
  <si>
    <t>Taxa de trabalhadores com horário flexível atribuído</t>
  </si>
  <si>
    <t>Taxa de trabalhadores com parecer favorável ao pedido para a prática de teletrabalho</t>
  </si>
  <si>
    <t>Taxa de trabalhadores com parecer favorável à solicitação de jornada contínua</t>
  </si>
  <si>
    <t>Taxa de consultas de medicina do trabalho realizadas</t>
  </si>
  <si>
    <t>N.º de protocolos criados com empresas ou organizações para que os trabalhadores beneficiem de condições mais favoráveis</t>
  </si>
  <si>
    <t>N.º de iniciativas promotoras da participação dos trabalhadores na gestão dos serviços, para além das legalmente previstas</t>
  </si>
  <si>
    <t>OP6: Melhorar a qualidade do serviço de atendimento</t>
  </si>
  <si>
    <t>Ind.17</t>
  </si>
  <si>
    <t xml:space="preserve">Taxa de satisfação dos clientes </t>
  </si>
  <si>
    <t>Taxa de não reclamantes no Livro de Reclamações face ao total de atendimentos presenciais realizados</t>
  </si>
  <si>
    <t>Ind.18</t>
  </si>
  <si>
    <t>DCO</t>
  </si>
  <si>
    <t>DAI</t>
  </si>
  <si>
    <t>DGR</t>
  </si>
  <si>
    <t>DGI</t>
  </si>
  <si>
    <t>OP2: Assegurar a conclusão atempada do controlo in loco</t>
  </si>
  <si>
    <t>RELEVANTE</t>
  </si>
  <si>
    <t>na</t>
  </si>
  <si>
    <t>(Nº de controlos de SUP1 efetuados à data / Nº Total de controlos de SUP1 selecionados) * 100</t>
  </si>
  <si>
    <t>(Nº de controlos de POC, VAL e VLE efetuados à data / Nº Total de controlos de POC, VAL e VLE selecionados) *100</t>
  </si>
  <si>
    <t>(Nº de controlos de AZD efetuados à data / Nº Total de controlos de AZD selecionados) * 100</t>
  </si>
  <si>
    <t>(Nº de controlos de MAA e FTA efetuados à data / Nº Total de controlos de MAA e FTA selecionados) * 100</t>
  </si>
  <si>
    <t>(Nº de pagamentos realizados no prazo/Nº de pagamentos previstos para o ano de 2022)*100</t>
  </si>
  <si>
    <r>
      <t>Taxa de execução dos controlos físicos de MAA</t>
    </r>
    <r>
      <rPr>
        <vertAlign val="superscript"/>
        <sz val="9"/>
        <rFont val="Calibri"/>
        <family val="2"/>
        <scheme val="minor"/>
      </rPr>
      <t>(8)</t>
    </r>
    <r>
      <rPr>
        <sz val="9"/>
        <rFont val="Calibri"/>
        <family val="2"/>
        <scheme val="minor"/>
      </rPr>
      <t xml:space="preserve"> e FTA</t>
    </r>
    <r>
      <rPr>
        <vertAlign val="superscript"/>
        <sz val="9"/>
        <rFont val="Calibri"/>
        <family val="2"/>
        <scheme val="minor"/>
      </rPr>
      <t>(9)</t>
    </r>
  </si>
  <si>
    <t>(Montante da despesa controlada até 15/07/2022 / Montante a controlar definido regulamentarmente para 2021) *100</t>
  </si>
  <si>
    <t>(Nº de controlos executados/Nº mínimo de controlos definido regulamentarmente) *100</t>
  </si>
  <si>
    <t>((Valor em débito a 31/12/2021)/(Valor em débito em 01/01/2022+Dívida inicial dos processos criados em 2022)-1)*100</t>
  </si>
  <si>
    <t>(N.º trabalhadores com despacho favorável ao pedido de atribuição de horário flexível/N.º trabalhadores  que apresentou pedido de atribuição de horário flexível)*100</t>
  </si>
  <si>
    <t>(N.º trabalhadores com despacho favorável ao pedido de prática de teletrabalho/N.º trabalhadoresque apresentou pedido de prática de teletrabalho)*100</t>
  </si>
  <si>
    <t>(N.º trabalhadores com despacho favorável ao pedido de jornada contínua/N.º trabalhadores que apresentou pedido de prática de jornada contínua)*100</t>
  </si>
  <si>
    <t>(Nº de consultas  executadas, no âmbito da SST, nos termos previstos da Lei / Nº total de colaboradores que deveriam realizar consulta)*100</t>
  </si>
  <si>
    <t xml:space="preserve">N.º protocolos criados
</t>
  </si>
  <si>
    <t xml:space="preserve">Σ iniciativas promotoras da participação dos trabalhadores na gestão dos serviços
</t>
  </si>
  <si>
    <t>1-(N.º de registos no Livro de Reclamações que deram lugar à aplicação de medidas correctivas / nº total de atendimentos presenciais realizados)x100</t>
  </si>
  <si>
    <t>Prazos de Resposta (SLA)</t>
  </si>
  <si>
    <t>[0,5x(Nº total de atendimentos multicanal do CC fechados no prazo máximo de 10 dias úteis, contados desde a sua receção no IFAP/ Nº total de atendimentos multicanal do CC abertos durante esse mesmo período)*100] + [0,5x(Nº total de atendimentos multicanal do HD fechados no prazo máximo de 10 dias úteis, contados desde a sua receção no IFAP/ Nº total de atendimentos multicanal do HD abertos durante esse mesmo período)*100]</t>
  </si>
  <si>
    <t>Ind.19</t>
  </si>
  <si>
    <t>Grau de Realização do OP7</t>
  </si>
  <si>
    <t>Ind5</t>
  </si>
  <si>
    <t>Ind6</t>
  </si>
  <si>
    <t>Ind7</t>
  </si>
  <si>
    <t>Ind8</t>
  </si>
  <si>
    <t>Ind9</t>
  </si>
  <si>
    <t>Ind10</t>
  </si>
  <si>
    <t>Ind11</t>
  </si>
  <si>
    <t>Ind12</t>
  </si>
  <si>
    <t>Ind13</t>
  </si>
  <si>
    <t>Ind14</t>
  </si>
  <si>
    <t>Ind15</t>
  </si>
  <si>
    <t>Ind16</t>
  </si>
  <si>
    <t>Ind17</t>
  </si>
  <si>
    <t>Ind18</t>
  </si>
  <si>
    <t>Ind19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</si>
  <si>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</si>
  <si>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</si>
  <si>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</si>
  <si>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</si>
  <si>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</si>
  <si>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</si>
  <si>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</si>
  <si>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</si>
  <si>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</si>
  <si>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</si>
  <si>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RPB - Regime de Pagamento Base</t>
  </si>
  <si>
    <t>RPA - Regime de Pequena Agricultura</t>
  </si>
  <si>
    <t>POC - Prémio por Ovelha e cabra</t>
  </si>
  <si>
    <t>VAL - Prémio por Vaca em Aleitamento</t>
  </si>
  <si>
    <t>VLE - Prémio por Vaca Leiteira</t>
  </si>
  <si>
    <t>AZD - Manutenção da Atividade agrícola em Zonas Desfavorecidas</t>
  </si>
  <si>
    <t>MAA - Medidas AgroAmbientais</t>
  </si>
  <si>
    <t>FTA - Florestação de Terras Agrícolas</t>
  </si>
  <si>
    <r>
      <t>Taxa de execução dos controlos físicos de POC</t>
    </r>
    <r>
      <rPr>
        <i/>
        <vertAlign val="superscript"/>
        <sz val="9"/>
        <rFont val="Calibri"/>
        <family val="2"/>
        <scheme val="minor"/>
      </rPr>
      <t>(4)</t>
    </r>
    <r>
      <rPr>
        <sz val="9"/>
        <rFont val="Calibri"/>
        <family val="2"/>
        <scheme val="minor"/>
      </rPr>
      <t>, VAL</t>
    </r>
    <r>
      <rPr>
        <i/>
        <vertAlign val="superscript"/>
        <sz val="9"/>
        <rFont val="Calibri"/>
        <family val="2"/>
        <scheme val="minor"/>
      </rPr>
      <t>(5)</t>
    </r>
    <r>
      <rPr>
        <sz val="9"/>
        <rFont val="Calibri"/>
        <family val="2"/>
        <scheme val="minor"/>
      </rPr>
      <t xml:space="preserve"> e VLE</t>
    </r>
    <r>
      <rPr>
        <i/>
        <vertAlign val="superscript"/>
        <sz val="9"/>
        <rFont val="Calibri"/>
        <family val="2"/>
        <scheme val="minor"/>
      </rPr>
      <t>(6)</t>
    </r>
  </si>
  <si>
    <r>
      <t xml:space="preserve">SLA - </t>
    </r>
    <r>
      <rPr>
        <i/>
        <sz val="9"/>
        <color theme="1" tint="0.34998626667073579"/>
        <rFont val="Calibri"/>
        <family val="2"/>
        <scheme val="minor"/>
      </rPr>
      <t>Service Level Agreement</t>
    </r>
  </si>
  <si>
    <t>Ficheiro. Posteriormente por comando SQL à BD Produção</t>
  </si>
  <si>
    <t>iDigital</t>
  </si>
  <si>
    <r>
      <rPr>
        <i/>
        <sz val="9"/>
        <color theme="1" tint="0.34998626667073579"/>
        <rFont val="Calibri"/>
        <family val="2"/>
        <scheme val="minor"/>
      </rPr>
      <t xml:space="preserve">iSinga </t>
    </r>
    <r>
      <rPr>
        <sz val="9"/>
        <color theme="1" tint="0.34998626667073579"/>
        <rFont val="Calibri"/>
        <family val="2"/>
        <scheme val="minor"/>
      </rPr>
      <t>/ Base de Dados de Devedores</t>
    </r>
  </si>
  <si>
    <t>Baseado nos indíces gerais registados em anos anteriores, acrescido de 5%</t>
  </si>
  <si>
    <r>
      <t>Ferramenta de gestão documental</t>
    </r>
    <r>
      <rPr>
        <i/>
        <sz val="9"/>
        <color theme="1" tint="0.34998626667073579"/>
        <rFont val="Calibri"/>
        <family val="2"/>
        <scheme val="minor"/>
      </rPr>
      <t xml:space="preserve"> iDoc</t>
    </r>
  </si>
  <si>
    <t>Melhor resultado expectável face ao nº de postos de trabalho preenchidos e à situação atual</t>
  </si>
  <si>
    <r>
      <t xml:space="preserve">Ferramenta de gestão documental </t>
    </r>
    <r>
      <rPr>
        <i/>
        <sz val="9"/>
        <color theme="1" tint="0.34998626667073579"/>
        <rFont val="Calibri"/>
        <family val="2"/>
        <scheme val="minor"/>
      </rPr>
      <t>iDoc</t>
    </r>
  </si>
  <si>
    <t>Ficheiro Excel/Base de dados</t>
  </si>
  <si>
    <t>Melhor resultado possível face a valores históricos</t>
  </si>
  <si>
    <t>Ficheiros Excel com os resultados dos diversos inquéritos</t>
  </si>
  <si>
    <t>Excel e Livro de Reclamações</t>
  </si>
  <si>
    <t>A regularidade e qualidade na concessão de pagamentos assume especial desafio neste ciclo de gestão, uma vez que em simultâneo com a  implementação do novo quadro comunitário de apoio, terão de ser assegurados, num período transitório,  os pagamentos ao abrigo do quadro comunitário anterior.</t>
  </si>
  <si>
    <t>Objetivo estratégico (OE_2)</t>
  </si>
  <si>
    <t>Objetivo estratégico (OE_3)</t>
  </si>
  <si>
    <t>Promover a formação adequada dos recursos humanos, o desenvolvimento das suas carreiras e a mobilidade interna, de forma a fomentar e potenciar competências técnicas e de gestão e reforçar o diálogo interno e a partilha de experiências entre colaboradores e serviços, estimulando a coesão interna e o espírito de grupo necessários à prossecução dos objetivos do IFAP</t>
  </si>
  <si>
    <r>
      <t xml:space="preserve">Potenciar a interação com os beneficiários com recurso a processos inovadores e desmaterializados, numa perspetiva de </t>
    </r>
    <r>
      <rPr>
        <i/>
        <sz val="10"/>
        <rFont val="Calibri"/>
        <family val="2"/>
        <scheme val="minor"/>
      </rPr>
      <t>e-government</t>
    </r>
  </si>
  <si>
    <t>Meta dos objetivos estratégicos</t>
  </si>
  <si>
    <r>
      <rPr>
        <b/>
        <sz val="11"/>
        <color theme="1"/>
        <rFont val="Calibri"/>
        <family val="2"/>
        <scheme val="minor"/>
      </rPr>
      <t>Objetivo estratégico (OE) 1</t>
    </r>
    <r>
      <rPr>
        <sz val="10"/>
        <rFont val="Arial"/>
        <family val="2"/>
      </rPr>
      <t xml:space="preserve">
Para a avaliação deste OE são considerados os objetivos operacionais 1, 2 e 3, uma vez que têm uma relação de contribuição com o mesmo, de acordo com a percentagem apresentada no quadro seguinte.
O Objetivo Operacional 4 tem uma relação de implicação, não sendo diretamente mensurável a sua contribuição para a realização do OE1, pelo que não foi considerado para o estabelecimento da meta do OE1.
</t>
    </r>
  </si>
  <si>
    <t xml:space="preserve">Objetivos Estratégicos (OE)
</t>
  </si>
  <si>
    <t>Objetivos operacionais (OOP)</t>
  </si>
  <si>
    <t>Ponderação dos indicadores dos OOP</t>
  </si>
  <si>
    <t>Resultado OOP</t>
  </si>
  <si>
    <t>Meta dos OE</t>
  </si>
  <si>
    <t>Resultado dos OE</t>
  </si>
  <si>
    <t>Grau de concretização dos OE</t>
  </si>
  <si>
    <r>
      <t>(7)=</t>
    </r>
    <r>
      <rPr>
        <sz val="8"/>
        <color theme="0"/>
        <rFont val="Symbol"/>
        <family val="1"/>
        <charset val="2"/>
      </rPr>
      <t>S((3)*(4)*(5))</t>
    </r>
  </si>
  <si>
    <r>
      <t>(8)=</t>
    </r>
    <r>
      <rPr>
        <sz val="8"/>
        <color theme="0"/>
        <rFont val="Symbol"/>
        <family val="1"/>
        <charset val="2"/>
      </rPr>
      <t>S((5)*(6))</t>
    </r>
  </si>
  <si>
    <t>(9)=(8)/(7)</t>
  </si>
  <si>
    <t>OE1</t>
  </si>
  <si>
    <t>OOP1</t>
  </si>
  <si>
    <t xml:space="preserve"> (**)</t>
  </si>
  <si>
    <t>Somatório dos resultados dos objetivos operacionais 1 a 3 ponderados pela relação com os OE</t>
  </si>
  <si>
    <t>Resultado do OE /Meta do OE</t>
  </si>
  <si>
    <t>OOP2</t>
  </si>
  <si>
    <t>OOP3</t>
  </si>
  <si>
    <t>OOP4</t>
  </si>
  <si>
    <t>OE2</t>
  </si>
  <si>
    <t>OOP6</t>
  </si>
  <si>
    <t>OOP7</t>
  </si>
  <si>
    <t>OE3</t>
  </si>
  <si>
    <t>OOP5</t>
  </si>
  <si>
    <t>OE1 - Implementar uma política de qualidade na concessão e gestão das ajudas/incentivos, visando otimizar os prazos e a regularidade dos pagamentos</t>
  </si>
  <si>
    <t>OOP1 - Assegurar o pagamento das ajudas/incentivos conforme programação aprovada</t>
  </si>
  <si>
    <r>
      <t>OOP2 - Assegurar a conclusão atempada do controlo</t>
    </r>
    <r>
      <rPr>
        <i/>
        <sz val="8"/>
        <color theme="1"/>
        <rFont val="Trebuchet MS"/>
        <family val="2"/>
      </rPr>
      <t xml:space="preserve"> in loco</t>
    </r>
  </si>
  <si>
    <t>OOP3 - Garantir a execução do PDR 2020</t>
  </si>
  <si>
    <t>OOP4 - Reduzir o valor em dívida</t>
  </si>
  <si>
    <r>
      <t xml:space="preserve">OE2 - Potenciar a interação com os beneficiários com recurso a processos inovadores e desmaterializados, numa perspetiva de </t>
    </r>
    <r>
      <rPr>
        <b/>
        <i/>
        <sz val="8"/>
        <color theme="1"/>
        <rFont val="Trebuchet MS"/>
        <family val="2"/>
      </rPr>
      <t>e-government</t>
    </r>
  </si>
  <si>
    <t>OOP6 - Melhorar a qualidade do serviço de atendimento</t>
  </si>
  <si>
    <t>OE3 - Reforçar o desenvolvimento de competências do capital humano do IFAP valorizando o espírito de equipa e o sentido de compromisso com a organização e o serviço público</t>
  </si>
  <si>
    <t>OOP5 - Promover iniciativas de gestão eficiente de trabalhadores que facilitem a conciliação da vida profissional, familiar e pessoal e que fomentem a segurança e saúde no trabalho</t>
  </si>
  <si>
    <t>Indicador 2 (Ind_2)</t>
  </si>
  <si>
    <t>Indicador 3 (Ind_3)</t>
  </si>
  <si>
    <t>Objetivo operacional (OP_2)</t>
  </si>
  <si>
    <t>Objetivo operacional (OP_1)</t>
  </si>
  <si>
    <t>Indicador 4 (Ind_4)</t>
  </si>
  <si>
    <t>Indicador 5 (Ind_5)</t>
  </si>
  <si>
    <t>Indicador 6 (Ind_6)</t>
  </si>
  <si>
    <t>Indicador 7 (Ind_7)</t>
  </si>
  <si>
    <t>Objetivo operacional (OP_3)</t>
  </si>
  <si>
    <t>Indicador 8 (Ind_8)</t>
  </si>
  <si>
    <t>Objetivo operacional (OP_4)</t>
  </si>
  <si>
    <t>Indicador 9 (Ind_9)</t>
  </si>
  <si>
    <t>Objetivo operacional (OP_5)</t>
  </si>
  <si>
    <t>Indicador 10 (Ind_10)</t>
  </si>
  <si>
    <t>Indicador 11 (Ind_11)</t>
  </si>
  <si>
    <t>Indicador 13 (Ind_13)</t>
  </si>
  <si>
    <t>Indicador 14 (Ind_14)</t>
  </si>
  <si>
    <t>Indicador 15 (Ind_15)</t>
  </si>
  <si>
    <t>Objetivo operacional (OP_6)</t>
  </si>
  <si>
    <t>Indicador 16 (Ind_16)</t>
  </si>
  <si>
    <t>Indicador 17 (Ind_17)</t>
  </si>
  <si>
    <t>Indicador 18 (Ind_18)</t>
  </si>
  <si>
    <t>Objetivo operacional (OP_7)</t>
  </si>
  <si>
    <t>Indicador 19 (Ind_19)</t>
  </si>
  <si>
    <t>Indicador 12 (Ind_12)</t>
  </si>
  <si>
    <t>Este indicador visa medir a taxa de redução do débito registada no ano de 2022, relativa quer a valores que se encontravam em dívida no final do ano anterior (2021), quer a novos débitos registados no próprio ano de 2022</t>
  </si>
  <si>
    <t>F(x)=((Valor em débito a 31/12/2021)/(Valor em débito em 01/01/2022+Dívida inicial dos processos criados em 2022)-1)*100</t>
  </si>
  <si>
    <t>9% de redução do valor em dívida</t>
  </si>
  <si>
    <t>1,5%</t>
  </si>
  <si>
    <t>Positiva (quanto maior a redução do débito melhor)</t>
  </si>
  <si>
    <t>Contribuição direta: tramitação célere de processos; recuperação de valores (pagamentos voluntários, incluindo prestações, execução/liquidação de garantias, compensação, execução fiscal, processos judiciais); arquivamento de processos; incobrabilidade de dívidas.
Fatores críticos: criação de novos processos em número e valor consideráveis; demora na tramitação dos processos; reclamações; ações judiciais de carácter suspensivo; insolvências; impossibilidade de compensação de dívidas; manutenção da situação epidemiológica ocorrida em 2021 (COVID19)</t>
  </si>
  <si>
    <t>Assegurar o pagamento das ajudas/incentivos conforme programação aprovada</t>
  </si>
  <si>
    <t>Pagamento aos beneficiários dentro dos prazos estabelecidos regulamentarmente, tendo em conta a programação estabelecida para a campanha/ano, a qual comporta o cumprimento/observância das várias fases associadas à gestão das diferentes ajudas.</t>
  </si>
  <si>
    <t>Positiva</t>
  </si>
  <si>
    <t>Objetivo 1
Indicador 1</t>
  </si>
  <si>
    <t>Ponderação do indicador:</t>
  </si>
  <si>
    <t xml:space="preserve">Taxa de execução dos controlos físicos de SUP1 (RPB, GREENING, RPA, RJA, TOMATE e ARROZ) </t>
  </si>
  <si>
    <t>(Nº de controlos de SUP1 efetuados à data / Nº Total de controlos de SUP1 selecionados) x 100</t>
  </si>
  <si>
    <t>Semestral</t>
  </si>
  <si>
    <t xml:space="preserve">Elaboração de normativos de controlo, formação de controladores e respetiva credenciação ; Definição de requisitos para as aplicações informáticas de suporte ao controlo, testes e disponibilização das aplicações às entidades controladoras; Apoio às Entidades Controladoras no planeamento e coordenação dos controlos </t>
  </si>
  <si>
    <r>
      <t xml:space="preserve">Assegurar a conclusão atempada do controlo </t>
    </r>
    <r>
      <rPr>
        <i/>
        <sz val="10"/>
        <rFont val="Calibri"/>
        <family val="2"/>
        <scheme val="minor"/>
      </rPr>
      <t>in loco</t>
    </r>
  </si>
  <si>
    <t>Objetivo 2
Indicador 2</t>
  </si>
  <si>
    <t>Taxa de execução dos controlos físicos obrigatórios de POC, VAL e VLE</t>
  </si>
  <si>
    <t>(Nº de controlos de POC, VAL e VLE  efetuados à data / Nº Total de controlos de POC, VAL e VLE  selecionados) x 100</t>
  </si>
  <si>
    <t>Objetivo 2 
Indicador 3</t>
  </si>
  <si>
    <t>Taxa de execução dos controlos físicos de AZD</t>
  </si>
  <si>
    <t>(Nº de controlos de AZD  efetuados à data / Nº Total de controlos de AZD  selecionados) x 100</t>
  </si>
  <si>
    <t>Objetivo 2 
Indicador 4</t>
  </si>
  <si>
    <t>Taxa de execução dos controlos físicos de MAA e FTA</t>
  </si>
  <si>
    <t>(Nº de controlos de MAA e FTA  efetuados à data / Nº Total de controlos de MAA e FTA selecionados) x 100</t>
  </si>
  <si>
    <t>Objetivo 2 
Indicador 5</t>
  </si>
  <si>
    <t>Objetivo 2 
Indicador 6</t>
  </si>
  <si>
    <t>(Nº de controlos executados/Nº mínimo de controlos definido regulamentarmente) x100</t>
  </si>
  <si>
    <t>Incremento Positivo</t>
  </si>
  <si>
    <r>
      <t>Assegurar a conclusão atempada do controlo</t>
    </r>
    <r>
      <rPr>
        <i/>
        <sz val="10"/>
        <rFont val="Calibri"/>
        <family val="2"/>
        <scheme val="minor"/>
      </rPr>
      <t xml:space="preserve"> in loco</t>
    </r>
  </si>
  <si>
    <r>
      <t xml:space="preserve">Assegurar a conclusão atempada dos controlos </t>
    </r>
    <r>
      <rPr>
        <i/>
        <sz val="10"/>
        <rFont val="Calibri"/>
        <family val="2"/>
        <scheme val="minor"/>
      </rPr>
      <t>in loco</t>
    </r>
    <r>
      <rPr>
        <sz val="10"/>
        <rFont val="Calibri"/>
        <family val="2"/>
        <scheme val="minor"/>
      </rPr>
      <t xml:space="preserve"> selecionados referentes a Fundos Operacionais</t>
    </r>
  </si>
  <si>
    <t>Objetivo 2 
Indicador 7</t>
  </si>
  <si>
    <t>Garantir a execução do PDR 2020</t>
  </si>
  <si>
    <t>Taxa de análise dos pedidos de pagamento de apoio ao investimento</t>
  </si>
  <si>
    <t>Este indicador visa garantir que os pedidos de pagamento relativos a apoios ao investimento sejam pagos de modo a assegurar a execução do PDR 2020</t>
  </si>
  <si>
    <t xml:space="preserve">Positiva </t>
  </si>
  <si>
    <t>Monitorização mensal dos pedidos de pagamento submetidos e pagos</t>
  </si>
  <si>
    <t>Objetivo 3
Indicador 8</t>
  </si>
  <si>
    <t>Objetivo 4
Indicador 9</t>
  </si>
  <si>
    <t>Promover iniciativas de gestão eficiente de trabalhadores que facilitem a conciliação da vida profissional, familiar e pessoal e que fomentem a segurança e saúde no trabalho</t>
  </si>
  <si>
    <t>Utilização de todos os instrumentos legais que permitam abordar as necessidades diferenciadas manifestadas pelos seus trabalhadores, nomeadamente regimes de prestação de trabalho e modalidades de horário, desde que reunidas as condições previstas para o efeito.</t>
  </si>
  <si>
    <t>Incremento positivo</t>
  </si>
  <si>
    <t xml:space="preserve">Os dirigentes serão sensibilizados para utilizarem todos os instrumentos legais que permitam abordar as necessidades diferenciadas manifestadas pelos seus trabalhadores, nomeadamente regimes de prestação de trabalho e modalidades de horário. </t>
  </si>
  <si>
    <r>
      <t xml:space="preserve">Ferramenta de gestão documental </t>
    </r>
    <r>
      <rPr>
        <i/>
        <sz val="10"/>
        <rFont val="Calibri"/>
        <family val="2"/>
        <scheme val="minor"/>
      </rPr>
      <t>iDoc</t>
    </r>
  </si>
  <si>
    <t>Objetivo 5
Indicador 10</t>
  </si>
  <si>
    <t>Taxa de trabalhadores com parecer favorável ao pedido para prática de teletrabalho</t>
  </si>
  <si>
    <t>Utilização de todos os instrumentos legais que permitam abordar as necessidades diferenciadas manifestadas pelos seus trabalhadores, nomeadamente regimes de prestação de trabalho e modalidades de horário, desde que reunidas as condições previstas para o efeito</t>
  </si>
  <si>
    <t>Objetivo 5
Indicador 11</t>
  </si>
  <si>
    <r>
      <t>Ferramenta de gestão documental</t>
    </r>
    <r>
      <rPr>
        <i/>
        <sz val="10"/>
        <rFont val="Calibri"/>
        <family val="2"/>
        <scheme val="minor"/>
      </rPr>
      <t xml:space="preserve"> iDoc</t>
    </r>
  </si>
  <si>
    <t>Objetivo 5
Indicador 12</t>
  </si>
  <si>
    <t>Garantir a execução das consultas de medicina do trabalho</t>
  </si>
  <si>
    <t>(Nº de consultas executadas, no âmbito da SST, nos termos previstos da Lei / Nº total de colaboradores que deveriam realizar consulta)*100</t>
  </si>
  <si>
    <t>Iniciativas  no sentido de garantir a segurança e a saúde dos colaboradores do Instituto</t>
  </si>
  <si>
    <t>Objetivo 5
Indicador 13</t>
  </si>
  <si>
    <t>Promover a elaboração de protocolos com empresas ou organizações para que os trabalhadores beneficiem de condições mais favoráveis</t>
  </si>
  <si>
    <t>N.º protocolos criados</t>
  </si>
  <si>
    <t>Número</t>
  </si>
  <si>
    <t>Promover a criação e elaboração de protocolos com empresas ou organizações para que os trabalhadores beneficiem de condições mais favoráveis</t>
  </si>
  <si>
    <r>
      <t xml:space="preserve">Ficheiro </t>
    </r>
    <r>
      <rPr>
        <i/>
        <sz val="10"/>
        <rFont val="Calibri"/>
        <family val="2"/>
        <scheme val="minor"/>
      </rPr>
      <t>Excel</t>
    </r>
    <r>
      <rPr>
        <sz val="10"/>
        <rFont val="Calibri"/>
        <family val="2"/>
        <scheme val="minor"/>
      </rPr>
      <t>/Base de dados</t>
    </r>
  </si>
  <si>
    <t>Objetivo 5
Indicador 14</t>
  </si>
  <si>
    <t>Criar iniciativas que promovam a participação dos colaboradores na gestão do instituto</t>
  </si>
  <si>
    <t>Σ iniciativas promotoras da participação dos trabalhadores na gestão dos serviços</t>
  </si>
  <si>
    <t>Objetivo 5
Indicador 15</t>
  </si>
  <si>
    <t>Melhorar a qualidade do serviço de atendimento</t>
  </si>
  <si>
    <r>
      <t xml:space="preserve">Ficheiros </t>
    </r>
    <r>
      <rPr>
        <i/>
        <sz val="10"/>
        <rFont val="Calibri"/>
        <family val="2"/>
        <scheme val="minor"/>
      </rPr>
      <t>Excel</t>
    </r>
    <r>
      <rPr>
        <sz val="10"/>
        <rFont val="Calibri"/>
        <family val="2"/>
        <scheme val="minor"/>
      </rPr>
      <t xml:space="preserve"> com os resultados dos diversos inquéritos</t>
    </r>
  </si>
  <si>
    <t>Objetivo 6
Indicador 16</t>
  </si>
  <si>
    <t>Objetivo 6
Indicador 17</t>
  </si>
  <si>
    <t>Objetivo 6
Indicador 18</t>
  </si>
  <si>
    <t>Objetivo 7
Indicador 19</t>
  </si>
  <si>
    <t>Promover a formação adequada dos recursos humanos</t>
  </si>
  <si>
    <t>Promover a formação adequada dos recursos humanos, fomentando o seu desenvolvimento pessoal e profissional</t>
  </si>
  <si>
    <t>Ações de formação adjudicadas versus Plano de Formação Presencial</t>
  </si>
  <si>
    <t>Percentagem</t>
  </si>
  <si>
    <t>Quanto maior o n.º de processos de formação adjudicados, melhor será a percentagem de concretização</t>
  </si>
  <si>
    <t>Módulo de Aprovisionamento, SIAG e IDOC</t>
  </si>
  <si>
    <t>OP8: Melhorar a qualidade da informação do setor agrícola (Projetos SIMPLEX)</t>
  </si>
  <si>
    <t>Ind.20</t>
  </si>
  <si>
    <t>Grau de Realização do OP8</t>
  </si>
  <si>
    <t>Objetivo operacional (OP_8)</t>
  </si>
  <si>
    <t>Indicador 20 (Ind_20)</t>
  </si>
  <si>
    <t>Objetivo 8
Indicador 20</t>
  </si>
  <si>
    <t>Entre 1 de Janeiro do ano n até ao final do 2º trimestre do ano n+1</t>
  </si>
  <si>
    <r>
      <t xml:space="preserve">Disponibilização de diversos tipos de inquéritos de satisfação (suporte papel e </t>
    </r>
    <r>
      <rPr>
        <i/>
        <sz val="10"/>
        <rFont val="Calibri"/>
        <family val="2"/>
        <scheme val="minor"/>
      </rPr>
      <t>online)</t>
    </r>
  </si>
  <si>
    <t>Melhor resultado possível de obter para este indicador</t>
  </si>
  <si>
    <t>Melhorar a qualidade do Serviço de Atendimento</t>
  </si>
  <si>
    <t xml:space="preserve">Este indicador pretende medir a % de não reclamações no Livro Amarelo, face ao volume total de atendimentos presenciais realizados </t>
  </si>
  <si>
    <t>Disponibilização aos Beneficiários do Livro Amarelo sempre que o mesmo seja solicitado</t>
  </si>
  <si>
    <t>Este indicador visa medir a percentagem de atendimentos multicanal, do Contact Center e Help-Desk, concluídos num prazo máximo de 10 dias úteis</t>
  </si>
  <si>
    <t>entre 1 de Janeiro do ano N até ao final do 1º trimestre do ano N+1</t>
  </si>
  <si>
    <t>Extração e tratamento da informação a partir dos SI de apoio ao atendimento multicanal</t>
  </si>
  <si>
    <t>OP7: Promover a formação adequada dos recursos humanos</t>
  </si>
  <si>
    <r>
      <t xml:space="preserve">[0,5x(Nº total de atendimentos multicanal (AM) do </t>
    </r>
    <r>
      <rPr>
        <i/>
        <sz val="9"/>
        <rFont val="Calibri"/>
        <family val="2"/>
        <scheme val="minor"/>
      </rPr>
      <t>CC</t>
    </r>
    <r>
      <rPr>
        <sz val="9"/>
        <rFont val="Calibri"/>
        <family val="2"/>
        <scheme val="minor"/>
      </rPr>
      <t xml:space="preserve"> fechados no prazo máximo de 10 dias úteis, contados desde a sua receção no IFAP/ Nº total de AM do </t>
    </r>
    <r>
      <rPr>
        <i/>
        <sz val="9"/>
        <rFont val="Calibri"/>
        <family val="2"/>
        <scheme val="minor"/>
      </rPr>
      <t>CC</t>
    </r>
    <r>
      <rPr>
        <sz val="9"/>
        <rFont val="Calibri"/>
        <family val="2"/>
        <scheme val="minor"/>
      </rPr>
      <t xml:space="preserve"> abertos durante esse mesmo período)*100] + [0,5x(Nº total de AM do </t>
    </r>
    <r>
      <rPr>
        <i/>
        <sz val="9"/>
        <rFont val="Calibri"/>
        <family val="2"/>
        <scheme val="minor"/>
      </rPr>
      <t>HD</t>
    </r>
    <r>
      <rPr>
        <sz val="9"/>
        <rFont val="Calibri"/>
        <family val="2"/>
        <scheme val="minor"/>
      </rPr>
      <t xml:space="preserve"> fechados no prazo máximo de 10 dias úteis, contados desde a sua receção no IFAP/ Nº total de AM do </t>
    </r>
    <r>
      <rPr>
        <i/>
        <sz val="9"/>
        <rFont val="Calibri"/>
        <family val="2"/>
        <scheme val="minor"/>
      </rPr>
      <t>HD</t>
    </r>
    <r>
      <rPr>
        <sz val="9"/>
        <rFont val="Calibri"/>
        <family val="2"/>
        <scheme val="minor"/>
      </rPr>
      <t xml:space="preserve"> abertos durante esse mesmo período)*100]</t>
    </r>
  </si>
  <si>
    <r>
      <t>Taxa de execução dos controlos físicos de SUP1 (RPB</t>
    </r>
    <r>
      <rPr>
        <vertAlign val="superscript"/>
        <sz val="9"/>
        <color theme="1" tint="0.34998626667073579"/>
        <rFont val="Calibri"/>
        <family val="2"/>
        <scheme val="minor"/>
      </rPr>
      <t>(1)</t>
    </r>
    <r>
      <rPr>
        <sz val="9"/>
        <color theme="1" tint="0.34998626667073579"/>
        <rFont val="Calibri"/>
        <family val="2"/>
        <scheme val="minor"/>
      </rPr>
      <t>, GREENING, RPA(2), RJA</t>
    </r>
    <r>
      <rPr>
        <vertAlign val="superscript"/>
        <sz val="9"/>
        <color theme="1" tint="0.34998626667073579"/>
        <rFont val="Calibri"/>
        <family val="2"/>
        <scheme val="minor"/>
      </rPr>
      <t>(3)</t>
    </r>
    <r>
      <rPr>
        <sz val="9"/>
        <color theme="1" tint="0.34998626667073579"/>
        <rFont val="Calibri"/>
        <family val="2"/>
        <scheme val="minor"/>
      </rPr>
      <t xml:space="preserve">, TOMATE e ARROZ) </t>
    </r>
  </si>
  <si>
    <r>
      <t>Taxa de execução dos controlos físicos de AZD</t>
    </r>
    <r>
      <rPr>
        <vertAlign val="superscript"/>
        <sz val="9"/>
        <color theme="1" tint="0.34998626667073579"/>
        <rFont val="Calibri"/>
        <family val="2"/>
        <scheme val="minor"/>
      </rPr>
      <t xml:space="preserve">(7) </t>
    </r>
  </si>
  <si>
    <r>
      <t>Taxa de execução dos controlos físicos de MAA(8) e FTA</t>
    </r>
    <r>
      <rPr>
        <vertAlign val="superscript"/>
        <sz val="9"/>
        <color theme="1" tint="0.34998626667073579"/>
        <rFont val="Calibri"/>
        <family val="2"/>
        <scheme val="minor"/>
      </rPr>
      <t>(9)</t>
    </r>
  </si>
  <si>
    <r>
      <t>Taxa de execução dos controlos físicos de POC</t>
    </r>
    <r>
      <rPr>
        <vertAlign val="superscript"/>
        <sz val="9"/>
        <color theme="1" tint="0.34998626667073579"/>
        <rFont val="Calibri"/>
        <family val="2"/>
        <scheme val="minor"/>
      </rPr>
      <t>(4)</t>
    </r>
    <r>
      <rPr>
        <sz val="9"/>
        <color theme="1" tint="0.34998626667073579"/>
        <rFont val="Calibri"/>
        <family val="2"/>
        <scheme val="minor"/>
      </rPr>
      <t>, VAL</t>
    </r>
    <r>
      <rPr>
        <vertAlign val="superscript"/>
        <sz val="9"/>
        <color theme="1" tint="0.34998626667073579"/>
        <rFont val="Calibri"/>
        <family val="2"/>
        <scheme val="minor"/>
      </rPr>
      <t>(5)</t>
    </r>
    <r>
      <rPr>
        <sz val="9"/>
        <color theme="1" tint="0.34998626667073579"/>
        <rFont val="Calibri"/>
        <family val="2"/>
        <scheme val="minor"/>
      </rPr>
      <t xml:space="preserve"> e VLE</t>
    </r>
    <r>
      <rPr>
        <vertAlign val="superscript"/>
        <sz val="9"/>
        <color theme="1" tint="0.34998626667073579"/>
        <rFont val="Calibri"/>
        <family val="2"/>
        <scheme val="minor"/>
      </rPr>
      <t>(6)</t>
    </r>
  </si>
  <si>
    <t>Ind20</t>
  </si>
  <si>
    <t>Taxa de implementação do projeto "Portal Único da agricultura"</t>
  </si>
  <si>
    <r>
      <t>Prazos de Resposta (SLA)</t>
    </r>
    <r>
      <rPr>
        <vertAlign val="superscript"/>
        <sz val="9"/>
        <rFont val="Calibri"/>
        <family val="2"/>
        <scheme val="minor"/>
      </rPr>
      <t>(10)</t>
    </r>
  </si>
  <si>
    <t>Grau de Concretização 2022</t>
  </si>
  <si>
    <t>Ver separador 4</t>
  </si>
  <si>
    <t xml:space="preserve">Ver separador 4 </t>
  </si>
  <si>
    <t>OOP8</t>
  </si>
  <si>
    <t>OOP8 - Melhorar a qualidade da informação do setor agrícola (Projetos SIMPLEX)</t>
  </si>
  <si>
    <t>OOP 7 - Promover a formação adequada dos Recursos Humanos</t>
  </si>
  <si>
    <r>
      <t xml:space="preserve">Ficheiro Excel - </t>
    </r>
    <r>
      <rPr>
        <i/>
        <sz val="10"/>
        <rFont val="Calibri"/>
        <family val="2"/>
        <scheme val="minor"/>
      </rPr>
      <t>Audit Trail 2022</t>
    </r>
  </si>
  <si>
    <t>Ficheiro Excel - Audit Trail 2022</t>
  </si>
  <si>
    <t>Nº de pedidos de pagamento relativos a apoios ao investimento pagos/Nº de pedidos de pagamento relativos a apoios ao investimento submetidos nas DRAP entre 01/10/2021 e 30/09/2022</t>
  </si>
  <si>
    <t>Somatório dos resultados dos objetivos operacionais 6 e 8  ponderados pela relação com os OE</t>
  </si>
  <si>
    <t>Resultado dos objetivos operacionais 5 e 7 ponderados pela relação com os OE</t>
  </si>
  <si>
    <t>Ver separador 7</t>
  </si>
  <si>
    <t>1º Desafio Estratégico: Alterações Climáticas
Valorizar o território - do Mar à Floresta</t>
  </si>
  <si>
    <t>3º Desafio Estratégico: Desigualdades
Coesão territorial</t>
  </si>
  <si>
    <t>4º Desafio Estratégico: Sociedade digital, da Criatividade e da Inovação 
Modernização administrativa</t>
  </si>
  <si>
    <t>2º Desafio Estratégico: Demografia
Emprego e habitação</t>
  </si>
  <si>
    <t>OE1 - Implementar  uma política de qualidade na concessão e gestão das ajudas/ incentivos, visando otimizar os prazos e a regularidade dos pagamentos</t>
  </si>
  <si>
    <t>OE2 - Potenciar a interação com os beneficiários com recurso a processos inovadores e desmaterializados, numa perspetiva de e-government</t>
  </si>
  <si>
    <t>OP1 - Assegurar o pagamento das ajudas/incentivos conforme programação aprovada</t>
  </si>
  <si>
    <t>OP2 - Assegurar a conclusão atempada do controlo in loco</t>
  </si>
  <si>
    <t>OP3 -  Garantir a execução do PDR 2020</t>
  </si>
  <si>
    <t>OP4 - Reduzir o valor em dívida</t>
  </si>
  <si>
    <t>OP6-Melhorar a qualidade do serviço de atendimento</t>
  </si>
  <si>
    <t>OP8 - Melhorar a qualidade da informação do setor agrícola (Projetos SIMPLEX)</t>
  </si>
  <si>
    <t>OP5 - Promover iniciativas de gestão eficiente de trabalhadores que facilitem a conciliação da vida profissional, familiar e pessoal e que fomentem a segurança e saúde no trabalho</t>
  </si>
  <si>
    <t>OP7- Promover a formação adequada dos Recursos Humanos</t>
  </si>
  <si>
    <t>RD</t>
  </si>
  <si>
    <t>RI</t>
  </si>
  <si>
    <t xml:space="preserve">Elaboração de normativos de controlo, formação de controladores e respetiva credenciação; Definição de requisitos para as aplicações informáticas de suporte ao controlo, testes e disponibilização das aplicações às entidades controladoras; Apoio às Entidades Controladoras no planeamento e coordenação dos controlos </t>
  </si>
  <si>
    <t xml:space="preserve">Elaboração de normativos de controlo, formação de controladores e respetiva credenciação; Planeamento, coordenação e monitorização dos controlos </t>
  </si>
  <si>
    <t>GPE</t>
  </si>
  <si>
    <t>Módulo “FitoFarm - Desenho e implementação de sistema de gestão de aplicação de produtos fitofarmacêuticos”, registar a aplicação de produtos fitofarmacêuticos na atividade agrícola pelos técnicos com credenciação para esta atividade; conter informação técnica sobre os produtos aplicados e modo de aplicação; associar os registos submetidos a terrenos/parcelas georreferenciadas e agricultores; efetuar o registo destas aplicações através do front-end do portal ou através da integração com os serviços disponibilizados; prever a funcionalidade de extração dos valores registados nos formulários para sistemas de dados externos, para permitir o seu estudo e produção de relatórios.
Módulo “LabAnálises - Sistema de recolha de análises”, registar a recolha de amostras, com georreferenciação; registar as análises efetuadas com referência ao registo de recolha de amostras; associar as amostras/análises a terrenos/parcelas/agricultores e respetivo caderno de campo; registar o resultado das análises efetuadas através do front-end do portal ou através da integração com os serviços disponibilizados; registar as análises através de formulários configurados na aplicação ou pela submissão de ficheiros com os resultados; extrair os valores registados nos formulários para sistemas de dados externos, para permitir o seu estudo e produção de relatórios.
Módulo “Notificações de Agricultura Biológica e Certificação de atividade”, registo das entidades reconhecidas para o processo de certificação de agricultura biológica ou outras atividades de certificação; registo das notificações pelo agricultor das atividades, áreas, culturas e animais declarados em modo de Produção Biológica e a certificar, permitindo um conhecimento da atividade de Produção Biológica em Portugal; Registar informação sobre produção integrada; Registo, pelas entidades certificadoras reconhecidas, das atividades e respetivas evidências de certificação das explorações, com a indicação dos respetivos resultados; Extrair os valores registados nos formulários para sistemas de dados externos, para permitir o seu estudo e produção de relatórios; enquadrar com a arquitetura de dados do setor agrícola, nomeadamente identificação de agricultores e de cadastro geográfico das explorações.
Módulo “FaST - Farm Sustainability Tool for Nutrients Management”, garantir Informação relevante relativa à exploração agrícola com base no SIP e no SIGC;  informação da amostragem do solo, segundo uma escala espacial e temporal adequada; informação relativa a práticas de gestão relevantes, histórico de culturas e objetivos alcançados;  Indicações relativas aos limites legais e aos requisitos relevantes para fins de gestão agrícola dos nutrientes das explorações agrícolas; Balanço de nutrientes completo.
Módulo "RAG - Registo da Atividade Agrícola", plataforma declarativa onde os agricultores podem registar as diferentes actividades efetuadas nas suas explorações, como, as culturas, datas de sementeira e colheita, aplicações de fertilizantes e produtos fitofarmacêuticos, entre outras.</t>
  </si>
  <si>
    <r>
      <t xml:space="preserve">Nº de pedidos de pagamento relativos a apoio ao investimento pagos/Nº de pedidos de pagamento relativos a apoio ao investimento submetidos nas DRAP entre </t>
    </r>
    <r>
      <rPr>
        <b/>
        <sz val="9"/>
        <color theme="6" tint="-0.249977111117893"/>
        <rFont val="Calibri"/>
        <family val="2"/>
        <scheme val="minor"/>
      </rPr>
      <t>01/10/2021 e 30/09/2022</t>
    </r>
  </si>
  <si>
    <t>DJU</t>
  </si>
  <si>
    <t>Assegurar o pagamento das ajudas SIGC (FEAGA e FEADER) incluídas no Pedido Único, de acordo com a programação aprovada;</t>
  </si>
  <si>
    <r>
      <t xml:space="preserve">Assegurar a conclusão atempada dos controlos </t>
    </r>
    <r>
      <rPr>
        <i/>
        <sz val="10"/>
        <rFont val="Calibri"/>
        <family val="2"/>
        <scheme val="minor"/>
      </rPr>
      <t>in loco</t>
    </r>
    <r>
      <rPr>
        <sz val="10"/>
        <rFont val="Calibri"/>
        <family val="2"/>
        <scheme val="minor"/>
      </rPr>
      <t xml:space="preserve"> de POC, VAL e VLE</t>
    </r>
  </si>
  <si>
    <r>
      <t xml:space="preserve">Assegurar a conclusão atempada dos controlos </t>
    </r>
    <r>
      <rPr>
        <i/>
        <sz val="10"/>
        <rFont val="Calibri"/>
        <family val="2"/>
        <scheme val="minor"/>
      </rPr>
      <t>in loco</t>
    </r>
    <r>
      <rPr>
        <sz val="10"/>
        <rFont val="Calibri"/>
        <family val="2"/>
        <scheme val="minor"/>
      </rPr>
      <t xml:space="preserve"> de AZD </t>
    </r>
  </si>
  <si>
    <r>
      <t xml:space="preserve">Assegurar a conclusão atempada dos controlos </t>
    </r>
    <r>
      <rPr>
        <i/>
        <sz val="10"/>
        <rFont val="Calibri"/>
        <family val="2"/>
        <scheme val="minor"/>
      </rPr>
      <t>in loco</t>
    </r>
    <r>
      <rPr>
        <sz val="10"/>
        <rFont val="Calibri"/>
        <family val="2"/>
        <scheme val="minor"/>
      </rPr>
      <t xml:space="preserve"> de MAA e FTA </t>
    </r>
  </si>
  <si>
    <r>
      <t>Assegurar a conclusão atempada dos controlos</t>
    </r>
    <r>
      <rPr>
        <i/>
        <sz val="10"/>
        <rFont val="Calibri"/>
        <family val="2"/>
        <scheme val="minor"/>
      </rPr>
      <t xml:space="preserve"> in loco</t>
    </r>
    <r>
      <rPr>
        <sz val="10"/>
        <rFont val="Calibri"/>
        <family val="2"/>
        <scheme val="minor"/>
      </rPr>
      <t xml:space="preserve"> selecionados referentes ao Investimento</t>
    </r>
  </si>
  <si>
    <t>(Montante da despesa controlada até 15/07/2022 / Montante a controlar definido regulamentarmente para 2021) x100</t>
  </si>
  <si>
    <r>
      <rPr>
        <i/>
        <sz val="10"/>
        <rFont val="Calibri"/>
        <family val="2"/>
        <scheme val="minor"/>
      </rPr>
      <t xml:space="preserve">iSinga </t>
    </r>
    <r>
      <rPr>
        <sz val="10"/>
        <rFont val="Calibri"/>
        <family val="2"/>
        <scheme val="minor"/>
      </rPr>
      <t>/ Base de Dados de Devedores</t>
    </r>
  </si>
  <si>
    <r>
      <rPr>
        <i/>
        <sz val="10"/>
        <rFont val="Calibri"/>
        <family val="2"/>
        <scheme val="minor"/>
      </rPr>
      <t>Excel</t>
    </r>
    <r>
      <rPr>
        <sz val="10"/>
        <rFont val="Calibri"/>
        <family val="2"/>
        <scheme val="minor"/>
      </rPr>
      <t xml:space="preserve"> e Livro de Reclamações</t>
    </r>
  </si>
  <si>
    <t>Fatores críticos: Disponibilidade de verba, necessidade de pedidos de parecer a entidades externas, indisponibilidade dos serviços para o agendamento de formação em diversas alturas do ano, lei de orçamento de estado para 2022 ainda não aprovada</t>
  </si>
  <si>
    <t>Ações de formação adjudicadas versus ações do Plano de formação presencial</t>
  </si>
  <si>
    <t xml:space="preserve">Anual </t>
  </si>
  <si>
    <t>(N.º de pagamentos realizados no prazo/N.º de pagamentos previstos para o ano de 2022) x 100</t>
  </si>
  <si>
    <r>
      <t xml:space="preserve">Este indicador visa medir o grau de satisfação dos beneficiários na sua interação com os diversos canais de atendimento disponibilizados pelo </t>
    </r>
    <r>
      <rPr>
        <i/>
        <sz val="10"/>
        <rFont val="Calibri"/>
        <family val="2"/>
        <scheme val="minor"/>
      </rPr>
      <t xml:space="preserve">Contact Center (CC) </t>
    </r>
    <r>
      <rPr>
        <sz val="10"/>
        <rFont val="Calibri"/>
        <family val="2"/>
        <scheme val="minor"/>
      </rPr>
      <t xml:space="preserve">e </t>
    </r>
    <r>
      <rPr>
        <i/>
        <sz val="10"/>
        <rFont val="Calibri"/>
        <family val="2"/>
        <scheme val="minor"/>
      </rPr>
      <t>Help-Desk</t>
    </r>
    <r>
      <rPr>
        <sz val="10"/>
        <rFont val="Calibri"/>
        <family val="2"/>
        <scheme val="minor"/>
      </rPr>
      <t xml:space="preserve"> </t>
    </r>
    <r>
      <rPr>
        <i/>
        <sz val="10"/>
        <rFont val="Calibri"/>
        <family val="2"/>
        <scheme val="minor"/>
      </rPr>
      <t>(HD)</t>
    </r>
    <r>
      <rPr>
        <sz val="10"/>
        <rFont val="Calibri"/>
        <family val="2"/>
        <scheme val="minor"/>
      </rPr>
      <t xml:space="preserve"> do Instituto</t>
    </r>
  </si>
  <si>
    <r>
      <t xml:space="preserve">[0,064x(N.º de respostas positivas aos inquéritos de satisfação do cliente do Atendimento Presencial do </t>
    </r>
    <r>
      <rPr>
        <i/>
        <sz val="10"/>
        <color theme="1" tint="0.14999847407452621"/>
        <rFont val="Calibri"/>
        <family val="2"/>
        <scheme val="minor"/>
      </rPr>
      <t>CC</t>
    </r>
    <r>
      <rPr>
        <sz val="10"/>
        <color theme="1" tint="0.14999847407452621"/>
        <rFont val="Calibri"/>
        <family val="2"/>
        <scheme val="minor"/>
      </rPr>
      <t xml:space="preserve"> / n.º total de respostas aos inquéritos do Atendimento Presencial do</t>
    </r>
    <r>
      <rPr>
        <i/>
        <sz val="10"/>
        <color theme="1" tint="0.14999847407452621"/>
        <rFont val="Calibri"/>
        <family val="2"/>
        <scheme val="minor"/>
      </rPr>
      <t xml:space="preserve"> CC </t>
    </r>
    <r>
      <rPr>
        <sz val="10"/>
        <color theme="1" tint="0.14999847407452621"/>
        <rFont val="Calibri"/>
        <family val="2"/>
        <scheme val="minor"/>
      </rPr>
      <t xml:space="preserve">recolhidas) x 100)]+[0,071x (N.º de respostas positivas aos inquéritos de satisfação do cliente do Atendimento Electrónico do </t>
    </r>
    <r>
      <rPr>
        <i/>
        <sz val="10"/>
        <color theme="1" tint="0.14999847407452621"/>
        <rFont val="Calibri"/>
        <family val="2"/>
        <scheme val="minor"/>
      </rPr>
      <t>CC</t>
    </r>
    <r>
      <rPr>
        <sz val="10"/>
        <color theme="1" tint="0.14999847407452621"/>
        <rFont val="Calibri"/>
        <family val="2"/>
        <scheme val="minor"/>
      </rPr>
      <t xml:space="preserve"> / n.º total de respostas aos inquéritos do Atendimento Electrónico do </t>
    </r>
    <r>
      <rPr>
        <i/>
        <sz val="10"/>
        <color theme="1" tint="0.14999847407452621"/>
        <rFont val="Calibri"/>
        <family val="2"/>
        <scheme val="minor"/>
      </rPr>
      <t>CC</t>
    </r>
    <r>
      <rPr>
        <sz val="10"/>
        <color theme="1" tint="0.14999847407452621"/>
        <rFont val="Calibri"/>
        <family val="2"/>
        <scheme val="minor"/>
      </rPr>
      <t xml:space="preserve">  recolhidas) x 100)+ [0,586x (N.º de respostas positivas aos inquéritos de satisfação do cliente do Atendimento Telefónico do </t>
    </r>
    <r>
      <rPr>
        <i/>
        <sz val="10"/>
        <color theme="1" tint="0.14999847407452621"/>
        <rFont val="Calibri"/>
        <family val="2"/>
        <scheme val="minor"/>
      </rPr>
      <t>CC</t>
    </r>
    <r>
      <rPr>
        <sz val="10"/>
        <color theme="1" tint="0.14999847407452621"/>
        <rFont val="Calibri"/>
        <family val="2"/>
        <scheme val="minor"/>
      </rPr>
      <t xml:space="preserve"> / n.º total de respostas aos inquéritos do Atendimento Telefónico do </t>
    </r>
    <r>
      <rPr>
        <i/>
        <sz val="10"/>
        <color theme="1" tint="0.14999847407452621"/>
        <rFont val="Calibri"/>
        <family val="2"/>
        <scheme val="minor"/>
      </rPr>
      <t>CC</t>
    </r>
    <r>
      <rPr>
        <sz val="10"/>
        <color theme="1" tint="0.14999847407452621"/>
        <rFont val="Calibri"/>
        <family val="2"/>
        <scheme val="minor"/>
      </rPr>
      <t xml:space="preserve"> recolhidas) x 100]+ [0,133x (N.º de respostas positivas aos inquéritos de satisfação do cliente do Atendimento do Telefónico do </t>
    </r>
    <r>
      <rPr>
        <i/>
        <sz val="10"/>
        <color theme="1" tint="0.14999847407452621"/>
        <rFont val="Calibri"/>
        <family val="2"/>
        <scheme val="minor"/>
      </rPr>
      <t xml:space="preserve">HD </t>
    </r>
    <r>
      <rPr>
        <sz val="10"/>
        <color theme="1" tint="0.14999847407452621"/>
        <rFont val="Calibri"/>
        <family val="2"/>
        <scheme val="minor"/>
      </rPr>
      <t xml:space="preserve"> / n.º total de respostas aos inquéritos do Atendimento Telefónico do </t>
    </r>
    <r>
      <rPr>
        <i/>
        <sz val="10"/>
        <color theme="1" tint="0.14999847407452621"/>
        <rFont val="Calibri"/>
        <family val="2"/>
        <scheme val="minor"/>
      </rPr>
      <t xml:space="preserve">HD </t>
    </r>
    <r>
      <rPr>
        <sz val="10"/>
        <color theme="1" tint="0.14999847407452621"/>
        <rFont val="Calibri"/>
        <family val="2"/>
        <scheme val="minor"/>
      </rPr>
      <t xml:space="preserve">recolhidas) x 100]+ [0,146x (N.º de respostas positivas aos inquéritos de satisfação do cliente do Atendimento Electrónico do </t>
    </r>
    <r>
      <rPr>
        <i/>
        <sz val="10"/>
        <color theme="1" tint="0.14999847407452621"/>
        <rFont val="Calibri"/>
        <family val="2"/>
        <scheme val="minor"/>
      </rPr>
      <t xml:space="preserve">HD </t>
    </r>
    <r>
      <rPr>
        <sz val="10"/>
        <color theme="1" tint="0.14999847407452621"/>
        <rFont val="Calibri"/>
        <family val="2"/>
        <scheme val="minor"/>
      </rPr>
      <t xml:space="preserve">/ n.º total de respostas aos inquéritos do Atendimento Electrónico do </t>
    </r>
    <r>
      <rPr>
        <i/>
        <sz val="10"/>
        <color theme="1" tint="0.14999847407452621"/>
        <rFont val="Calibri"/>
        <family val="2"/>
        <scheme val="minor"/>
      </rPr>
      <t>HD</t>
    </r>
    <r>
      <rPr>
        <sz val="10"/>
        <color theme="1" tint="0.14999847407452621"/>
        <rFont val="Calibri"/>
        <family val="2"/>
        <scheme val="minor"/>
      </rPr>
      <t xml:space="preserve"> recolhidas) x 100]</t>
    </r>
  </si>
  <si>
    <r>
      <t xml:space="preserve">Assegurar a conclusão atempada dos controlos </t>
    </r>
    <r>
      <rPr>
        <i/>
        <sz val="10"/>
        <rFont val="Calibri"/>
        <family val="2"/>
        <scheme val="minor"/>
      </rPr>
      <t>in loco</t>
    </r>
    <r>
      <rPr>
        <sz val="10"/>
        <rFont val="Calibri"/>
        <family val="2"/>
        <scheme val="minor"/>
      </rPr>
      <t xml:space="preserve"> de SUP1 (RPB, GREENING, RPA, RJA, TOMATE e ARROZ) </t>
    </r>
  </si>
  <si>
    <r>
      <rPr>
        <b/>
        <sz val="11"/>
        <color theme="1"/>
        <rFont val="Calibri"/>
        <family val="2"/>
        <scheme val="minor"/>
      </rPr>
      <t>Objetivo estrategico (OE) 2</t>
    </r>
    <r>
      <rPr>
        <sz val="10"/>
        <rFont val="Arial"/>
        <family val="2"/>
      </rPr>
      <t xml:space="preserve">
A relação é de contribuição  no caso dos objetivos operacionais 6 e 8, de acordo com o quadro abaixo</t>
    </r>
  </si>
  <si>
    <t xml:space="preserve"> (***)</t>
  </si>
  <si>
    <r>
      <t>Meta dos indicadores dos OOP</t>
    </r>
    <r>
      <rPr>
        <sz val="8"/>
        <color theme="0"/>
        <rFont val="Trebuchet MS"/>
        <family val="2"/>
      </rPr>
      <t xml:space="preserve"> (*)</t>
    </r>
  </si>
  <si>
    <t>(**) Relação de contribuição: Objetivos OOP1, OOP2, OOP3, OOP5, OOP6, OOP7, OOP8; Relação de implicação: OOP4</t>
  </si>
  <si>
    <t>Relação dos OOP com os OE (**)</t>
  </si>
  <si>
    <t>(***)</t>
  </si>
  <si>
    <t xml:space="preserve">(*) Razão entre a meta do OOP, acrescida da tolerância,  e o valor crítico </t>
  </si>
  <si>
    <t>(***) Avaliação de 31/12/2022</t>
  </si>
  <si>
    <t xml:space="preserve">Reduzir o valor em dívida </t>
  </si>
  <si>
    <t xml:space="preserve">Melhor resultado expectável face ao nº de postos de trabalho preenchidos e à situação atual </t>
  </si>
  <si>
    <t xml:space="preserve">    RJA - Pagamento para Jovens Agricultores</t>
  </si>
  <si>
    <t>Os beneficiários, como elemento final e principal na cadeia do negócio do IFAP, são uma importante fonte para o conhecimento do que se pode melhorar no serviço prestado.  Às iniciativas por parte do IFAP para  a melhoria contínua, em que estão implícitas a modernização e simplificação,  a auscultação dos beneficiários acresenta informação sobre o que se pode ainda melhorar.</t>
  </si>
  <si>
    <t>V2</t>
  </si>
  <si>
    <r>
      <t>[</t>
    </r>
    <r>
      <rPr>
        <sz val="9"/>
        <color rgb="FFFF0000"/>
        <rFont val="Calibri"/>
        <family val="2"/>
        <scheme val="minor"/>
      </rPr>
      <t>0,04</t>
    </r>
    <r>
      <rPr>
        <sz val="9"/>
        <rFont val="Calibri"/>
        <family val="2"/>
        <scheme val="minor"/>
      </rPr>
      <t xml:space="preserve">x(N.º de respostas positivas aos inquéritos de satisfação do cliente (IS) do Atendimento Presencial (AP) do </t>
    </r>
    <r>
      <rPr>
        <i/>
        <sz val="9"/>
        <rFont val="Calibri"/>
        <family val="2"/>
        <scheme val="minor"/>
      </rPr>
      <t>C. Center (CC)</t>
    </r>
    <r>
      <rPr>
        <sz val="9"/>
        <rFont val="Calibri"/>
        <family val="2"/>
        <scheme val="minor"/>
      </rPr>
      <t xml:space="preserve"> / n.º total de respostas aos inquéritos do AP do </t>
    </r>
    <r>
      <rPr>
        <i/>
        <sz val="9"/>
        <rFont val="Calibri"/>
        <family val="2"/>
        <scheme val="minor"/>
      </rPr>
      <t>CC</t>
    </r>
    <r>
      <rPr>
        <sz val="9"/>
        <rFont val="Calibri"/>
        <family val="2"/>
        <scheme val="minor"/>
      </rPr>
      <t xml:space="preserve"> recolhidas) x 100)]+[</t>
    </r>
    <r>
      <rPr>
        <sz val="9"/>
        <color rgb="FFFF0000"/>
        <rFont val="Calibri"/>
        <family val="2"/>
        <scheme val="minor"/>
      </rPr>
      <t>0,074</t>
    </r>
    <r>
      <rPr>
        <sz val="9"/>
        <rFont val="Calibri"/>
        <family val="2"/>
        <scheme val="minor"/>
      </rPr>
      <t xml:space="preserve">x (N.º de respostas positivas aos IS do Atendimento Eletrónico (AE) do </t>
    </r>
    <r>
      <rPr>
        <i/>
        <sz val="9"/>
        <rFont val="Calibri"/>
        <family val="2"/>
        <scheme val="minor"/>
      </rPr>
      <t>CC</t>
    </r>
    <r>
      <rPr>
        <sz val="9"/>
        <rFont val="Calibri"/>
        <family val="2"/>
        <scheme val="minor"/>
      </rPr>
      <t xml:space="preserve"> / n.º total de respostas aos inquéritos do AE do </t>
    </r>
    <r>
      <rPr>
        <i/>
        <sz val="9"/>
        <rFont val="Calibri"/>
        <family val="2"/>
        <scheme val="minor"/>
      </rPr>
      <t>CC</t>
    </r>
    <r>
      <rPr>
        <sz val="9"/>
        <rFont val="Calibri"/>
        <family val="2"/>
        <scheme val="minor"/>
      </rPr>
      <t xml:space="preserve">  recolhidas) x 100)+ [</t>
    </r>
    <r>
      <rPr>
        <sz val="9"/>
        <color rgb="FFFF0000"/>
        <rFont val="Calibri"/>
        <family val="2"/>
        <scheme val="minor"/>
      </rPr>
      <t>0,607</t>
    </r>
    <r>
      <rPr>
        <sz val="9"/>
        <rFont val="Calibri"/>
        <family val="2"/>
        <scheme val="minor"/>
      </rPr>
      <t>x (N.º de respostas positivas aos IS do cliente do Atendimento Telefónico (AT) do CC / n.º total de respostas aos inquéritos do AT do CC recolhidas) x 100]+ [</t>
    </r>
    <r>
      <rPr>
        <sz val="9"/>
        <color rgb="FFFF0000"/>
        <rFont val="Calibri"/>
        <family val="2"/>
        <scheme val="minor"/>
      </rPr>
      <t>0,133</t>
    </r>
    <r>
      <rPr>
        <sz val="9"/>
        <rFont val="Calibri"/>
        <family val="2"/>
        <scheme val="minor"/>
      </rPr>
      <t xml:space="preserve">x (N.º de respostas positivas aos IS do AT do </t>
    </r>
    <r>
      <rPr>
        <i/>
        <sz val="9"/>
        <rFont val="Calibri"/>
        <family val="2"/>
        <scheme val="minor"/>
      </rPr>
      <t>Help-Desk (HD)</t>
    </r>
    <r>
      <rPr>
        <sz val="9"/>
        <rFont val="Calibri"/>
        <family val="2"/>
        <scheme val="minor"/>
      </rPr>
      <t xml:space="preserve">  / n.º total de respostas aos inquéritos do AT do </t>
    </r>
    <r>
      <rPr>
        <i/>
        <sz val="9"/>
        <rFont val="Calibri"/>
        <family val="2"/>
        <scheme val="minor"/>
      </rPr>
      <t>HD</t>
    </r>
    <r>
      <rPr>
        <sz val="9"/>
        <rFont val="Calibri"/>
        <family val="2"/>
        <scheme val="minor"/>
      </rPr>
      <t xml:space="preserve"> recolhidas) x 100]+ [</t>
    </r>
    <r>
      <rPr>
        <sz val="9"/>
        <color rgb="FFFF0000"/>
        <rFont val="Calibri"/>
        <family val="2"/>
        <scheme val="minor"/>
      </rPr>
      <t>0,146</t>
    </r>
    <r>
      <rPr>
        <sz val="9"/>
        <rFont val="Calibri"/>
        <family val="2"/>
        <scheme val="minor"/>
      </rPr>
      <t xml:space="preserve">x (N.º de respostas positivas aos IS do AE do </t>
    </r>
    <r>
      <rPr>
        <i/>
        <sz val="9"/>
        <rFont val="Calibri"/>
        <family val="2"/>
        <scheme val="minor"/>
      </rPr>
      <t>HD</t>
    </r>
    <r>
      <rPr>
        <sz val="9"/>
        <rFont val="Calibri"/>
        <family val="2"/>
        <scheme val="minor"/>
      </rPr>
      <t xml:space="preserve">  / n.º total de respostas aos inquéritos do AE do </t>
    </r>
    <r>
      <rPr>
        <i/>
        <sz val="9"/>
        <rFont val="Calibri"/>
        <family val="2"/>
        <scheme val="minor"/>
      </rPr>
      <t>HD</t>
    </r>
    <r>
      <rPr>
        <sz val="9"/>
        <rFont val="Calibri"/>
        <family val="2"/>
        <scheme val="minor"/>
      </rPr>
      <t xml:space="preserve"> recolhidas) x 100]</t>
    </r>
  </si>
  <si>
    <r>
      <rPr>
        <b/>
        <sz val="11"/>
        <color theme="1"/>
        <rFont val="Calibri"/>
        <family val="2"/>
        <scheme val="minor"/>
      </rPr>
      <t>Objetivo estratégico (OE) 3</t>
    </r>
    <r>
      <rPr>
        <sz val="10"/>
        <rFont val="Arial"/>
        <family val="2"/>
      </rPr>
      <t xml:space="preserve">
Para este Objetivo Estratégico contribuem os objetivos operacionais 5 e 7</t>
    </r>
  </si>
  <si>
    <t>Nota</t>
  </si>
  <si>
    <t>São propostas duas alterações em 30/06: 
 - No Objetivo 6,  alterações assinaladas a vermelho nas ponderações e na fórmula de cálculo nos seus dois primeiros indicadores, para justar à menor representatividade dos atendimentos presenciais; 
-  Foram alteradas as ponderações dos parâmetros e objetivos para cumprimento dao artº 22 da LOE 12/2022.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</si>
</sst>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#,##0.00\ &quot;€&quot;;[Red]\-#,##0.00\ &quot;€&quot;"/>
    <numFmt numFmtId="164" formatCode="_-* #,##0.00\ [$€-816]_-;\-* #,##0.00\ [$€-816]_-;_-* &quot;-&quot;??\ [$€-816]_-;_-@_-"/>
    <numFmt numFmtId="165" formatCode="_-* #,##0.00\ &quot;Esc.&quot;_-;\-* #,##0.00\ &quot;Esc.&quot;_-;_-* &quot;-&quot;??\ &quot;Esc.&quot;_-;_-@_-"/>
    <numFmt numFmtId="166" formatCode="#,##0.00\ &quot;€&quot;"/>
    <numFmt numFmtId="167" formatCode="[$-F800]dddd\,\ mmmm\ dd\,\ yyyy"/>
    <numFmt numFmtId="168" formatCode="0.0%"/>
    <numFmt numFmtId="169" formatCode="0.0000%"/>
    <numFmt numFmtId="170" formatCode="0.000%"/>
  </numFmts>
  <fonts count="104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10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i/>
      <sz val="9"/>
      <color theme="1" tint="0.34998626667073579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9"/>
      <color indexed="63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0"/>
      <color rgb="FF1F497D"/>
      <name val="Calibri"/>
      <family val="2"/>
      <scheme val="minor"/>
    </font>
    <font>
      <i/>
      <sz val="10"/>
      <name val="Calibri"/>
      <family val="2"/>
      <scheme val="minor"/>
    </font>
    <font>
      <b/>
      <sz val="9"/>
      <color theme="2" tint="-0.89999084444715716"/>
      <name val="Calibri"/>
      <family val="2"/>
      <scheme val="minor"/>
    </font>
    <font>
      <b/>
      <sz val="9"/>
      <color theme="1" tint="0.249977111117893"/>
      <name val="Calibri"/>
      <family val="2"/>
      <scheme val="minor"/>
    </font>
    <font>
      <b/>
      <sz val="12"/>
      <color theme="1" tint="0.249977111117893"/>
      <name val="Wingdings"/>
      <charset val="2"/>
    </font>
    <font>
      <b/>
      <sz val="12"/>
      <color theme="1" tint="0.249977111117893"/>
      <name val="Calibri"/>
      <family val="2"/>
      <scheme val="minor"/>
    </font>
    <font>
      <u/>
      <sz val="10"/>
      <color theme="10"/>
      <name val="Arial"/>
      <family val="2"/>
    </font>
    <font>
      <sz val="8"/>
      <name val="Calibri"/>
      <family val="2"/>
      <scheme val="minor"/>
    </font>
    <font>
      <b/>
      <sz val="12"/>
      <color theme="1" tint="0.249977111117893"/>
      <name val="Sitka Heading"/>
    </font>
    <font>
      <b/>
      <sz val="8"/>
      <color theme="0"/>
      <name val="Calibri"/>
      <family val="2"/>
      <scheme val="minor"/>
    </font>
    <font>
      <b/>
      <vertAlign val="superscript"/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/>
      <name val="Calibri"/>
      <family val="2"/>
    </font>
    <font>
      <sz val="9"/>
      <color theme="1" tint="0.14999847407452621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sz val="9"/>
      <color theme="8" tint="-0.499984740745262"/>
      <name val="Calibri"/>
      <family val="2"/>
      <scheme val="minor"/>
    </font>
    <font>
      <b/>
      <sz val="9"/>
      <color theme="0"/>
      <name val="Wingdings"/>
      <charset val="2"/>
    </font>
    <font>
      <b/>
      <vertAlign val="superscript"/>
      <sz val="9"/>
      <color theme="0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color rgb="FFFFFFFF"/>
      <name val="Calibri"/>
      <family val="2"/>
    </font>
    <font>
      <b/>
      <sz val="11"/>
      <color rgb="FF595959"/>
      <name val="Calibri"/>
      <family val="2"/>
    </font>
    <font>
      <b/>
      <sz val="10"/>
      <color rgb="FF595959"/>
      <name val="Calibri"/>
      <family val="2"/>
    </font>
    <font>
      <i/>
      <sz val="9"/>
      <color rgb="FF595959"/>
      <name val="Calibri"/>
      <family val="2"/>
    </font>
    <font>
      <i/>
      <sz val="8"/>
      <color rgb="FF595959"/>
      <name val="Calibri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4" tint="-0.499984740745262"/>
      <name val="Calibri"/>
      <family val="2"/>
      <scheme val="minor"/>
    </font>
    <font>
      <b/>
      <i/>
      <sz val="9"/>
      <color theme="1" tint="0.34998626667073579"/>
      <name val="Calibri"/>
      <family val="2"/>
      <scheme val="minor"/>
    </font>
    <font>
      <sz val="1"/>
      <color theme="0"/>
      <name val="Calibri"/>
      <family val="2"/>
      <scheme val="minor"/>
    </font>
    <font>
      <b/>
      <sz val="1"/>
      <color theme="0"/>
      <name val="Calibri"/>
      <family val="2"/>
      <scheme val="minor"/>
    </font>
    <font>
      <b/>
      <sz val="12"/>
      <color theme="1" tint="0.249977111117893"/>
      <name val="Calibri"/>
      <family val="2"/>
    </font>
    <font>
      <b/>
      <sz val="20"/>
      <color rgb="FFFFFFFF"/>
      <name val="Calibri"/>
      <family val="2"/>
    </font>
    <font>
      <b/>
      <i/>
      <sz val="18"/>
      <color theme="0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vertAlign val="superscript"/>
      <sz val="9"/>
      <name val="Calibri"/>
      <family val="2"/>
      <scheme val="minor"/>
    </font>
    <font>
      <i/>
      <vertAlign val="superscript"/>
      <sz val="9"/>
      <name val="Calibri"/>
      <family val="2"/>
      <scheme val="minor"/>
    </font>
    <font>
      <b/>
      <sz val="12"/>
      <color rgb="FFFF0000"/>
      <name val="Calibri"/>
      <family val="2"/>
    </font>
    <font>
      <b/>
      <sz val="11"/>
      <color theme="1"/>
      <name val="Calibri"/>
      <family val="2"/>
      <scheme val="minor"/>
    </font>
    <font>
      <b/>
      <i/>
      <sz val="8"/>
      <color theme="1" tint="0.34998626667073579"/>
      <name val="Trebuchet MS"/>
      <family val="2"/>
    </font>
    <font>
      <b/>
      <i/>
      <sz val="11"/>
      <color theme="1"/>
      <name val="Calibri"/>
      <family val="2"/>
      <scheme val="minor"/>
    </font>
    <font>
      <sz val="9"/>
      <color theme="0"/>
      <name val="Trebuchet MS"/>
      <family val="2"/>
    </font>
    <font>
      <sz val="8"/>
      <color theme="1"/>
      <name val="Calibri"/>
      <family val="2"/>
      <scheme val="minor"/>
    </font>
    <font>
      <sz val="8"/>
      <color theme="0"/>
      <name val="Trebuchet MS"/>
      <family val="2"/>
    </font>
    <font>
      <sz val="8"/>
      <color theme="0"/>
      <name val="Symbol"/>
      <family val="1"/>
      <charset val="2"/>
    </font>
    <font>
      <sz val="8"/>
      <color theme="1"/>
      <name val="Trebuchet MS"/>
      <family val="2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theme="1"/>
      <name val="Trebuchet MS"/>
      <family val="2"/>
    </font>
    <font>
      <sz val="9"/>
      <color theme="1" tint="0.14999847407452621"/>
      <name val="Trebuchet MS"/>
      <family val="2"/>
    </font>
    <font>
      <sz val="8"/>
      <color theme="1" tint="0.14999847407452621"/>
      <name val="Trebuchet MS"/>
      <family val="2"/>
    </font>
    <font>
      <b/>
      <sz val="8"/>
      <color theme="1"/>
      <name val="Trebuchet MS"/>
      <family val="2"/>
    </font>
    <font>
      <i/>
      <sz val="8"/>
      <color theme="1"/>
      <name val="Trebuchet MS"/>
      <family val="2"/>
    </font>
    <font>
      <b/>
      <i/>
      <sz val="8"/>
      <color theme="1"/>
      <name val="Trebuchet MS"/>
      <family val="2"/>
    </font>
    <font>
      <sz val="14"/>
      <name val="Calibri"/>
      <family val="2"/>
      <scheme val="minor"/>
    </font>
    <font>
      <sz val="14"/>
      <color theme="1" tint="0.14999847407452621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i/>
      <sz val="9"/>
      <name val="Calibri"/>
      <family val="2"/>
      <scheme val="minor"/>
    </font>
    <font>
      <b/>
      <sz val="12"/>
      <color theme="1" tint="0.14999847407452621"/>
      <name val="Calibri"/>
      <family val="2"/>
    </font>
    <font>
      <vertAlign val="superscript"/>
      <sz val="9"/>
      <color theme="1" tint="0.34998626667073579"/>
      <name val="Calibri"/>
      <family val="2"/>
      <scheme val="minor"/>
    </font>
    <font>
      <sz val="16"/>
      <color theme="8" tint="-0.499984740745262"/>
      <name val="Calibri"/>
      <family val="2"/>
      <scheme val="minor"/>
    </font>
    <font>
      <b/>
      <sz val="9"/>
      <color theme="6" tint="-0.249977111117893"/>
      <name val="Calibri"/>
      <family val="2"/>
      <scheme val="minor"/>
    </font>
    <font>
      <i/>
      <sz val="10"/>
      <color theme="1" tint="0.14999847407452621"/>
      <name val="Calibri"/>
      <family val="2"/>
      <scheme val="minor"/>
    </font>
    <font>
      <sz val="9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00768A"/>
        <bgColor indexed="64"/>
      </patternFill>
    </fill>
    <fill>
      <patternFill patternType="solid">
        <fgColor rgb="FF00768A"/>
        <bgColor indexed="17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-0.499984740745262"/>
        <bgColor indexed="64"/>
      </patternFill>
    </fill>
  </fills>
  <borders count="78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n">
        <color theme="2"/>
      </right>
      <top/>
      <bottom/>
      <diagonal/>
    </border>
    <border>
      <left style="dashDot">
        <color theme="8" tint="0.59996337778862885"/>
      </left>
      <right/>
      <top/>
      <bottom/>
      <diagonal/>
    </border>
    <border>
      <left/>
      <right style="dashDot">
        <color theme="8" tint="0.59996337778862885"/>
      </right>
      <top/>
      <bottom/>
      <diagonal/>
    </border>
    <border>
      <left style="thin">
        <color theme="0" tint="-0.499984740745262"/>
      </left>
      <right/>
      <top style="thick">
        <color theme="0"/>
      </top>
      <bottom style="thick">
        <color theme="0"/>
      </bottom>
      <diagonal/>
    </border>
    <border>
      <left/>
      <right style="thin">
        <color theme="0" tint="-0.499984740745262"/>
      </right>
      <top style="thick">
        <color theme="0"/>
      </top>
      <bottom style="thick">
        <color theme="0"/>
      </bottom>
      <diagonal/>
    </border>
    <border>
      <left/>
      <right style="thin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rgb="FFC4BD97"/>
      </left>
      <right style="thin">
        <color rgb="FFC4BD97"/>
      </right>
      <top style="thin">
        <color rgb="FFC4BD97"/>
      </top>
      <bottom style="thin">
        <color rgb="FFC4BD97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medium">
        <color theme="0"/>
      </bottom>
      <diagonal/>
    </border>
    <border>
      <left/>
      <right/>
      <top style="thin">
        <color theme="2" tint="-0.499984740745262"/>
      </top>
      <bottom style="medium">
        <color theme="0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8" tint="-0.499984740745262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theme="8" tint="-0.499984740745262"/>
      </right>
      <top/>
      <bottom/>
      <diagonal/>
    </border>
    <border>
      <left style="thin">
        <color theme="8" tint="-0.499984740745262"/>
      </left>
      <right style="thin">
        <color theme="8" tint="-0.499984740745262"/>
      </right>
      <top/>
      <bottom style="hair">
        <color theme="8" tint="-0.499984740745262"/>
      </bottom>
      <diagonal/>
    </border>
    <border>
      <left/>
      <right style="hair">
        <color theme="8" tint="-0.499984740745262"/>
      </right>
      <top/>
      <bottom style="hair">
        <color theme="8" tint="-0.499984740745262"/>
      </bottom>
      <diagonal/>
    </border>
    <border>
      <left style="hair">
        <color theme="8" tint="-0.499984740745262"/>
      </left>
      <right style="hair">
        <color theme="8" tint="-0.499984740745262"/>
      </right>
      <top/>
      <bottom style="hair">
        <color theme="8" tint="-0.499984740745262"/>
      </bottom>
      <diagonal/>
    </border>
    <border>
      <left style="hair">
        <color theme="8" tint="-0.499984740745262"/>
      </left>
      <right style="hair">
        <color theme="8" tint="-0.499984740745262"/>
      </right>
      <top/>
      <bottom/>
      <diagonal/>
    </border>
    <border>
      <left style="hair">
        <color theme="8" tint="-0.499984740745262"/>
      </left>
      <right style="thin">
        <color theme="8" tint="-0.499984740745262"/>
      </right>
      <top/>
      <bottom style="hair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hair">
        <color theme="8" tint="-0.499984740745262"/>
      </top>
      <bottom style="hair">
        <color theme="8" tint="-0.499984740745262"/>
      </bottom>
      <diagonal/>
    </border>
    <border>
      <left/>
      <right style="hair">
        <color theme="8" tint="-0.499984740745262"/>
      </right>
      <top style="hair">
        <color theme="8" tint="-0.499984740745262"/>
      </top>
      <bottom style="hair">
        <color theme="8" tint="-0.499984740745262"/>
      </bottom>
      <diagonal/>
    </border>
    <border>
      <left style="hair">
        <color theme="8" tint="-0.499984740745262"/>
      </left>
      <right style="hair">
        <color theme="8" tint="-0.499984740745262"/>
      </right>
      <top style="hair">
        <color theme="8" tint="-0.499984740745262"/>
      </top>
      <bottom style="hair">
        <color theme="8" tint="-0.499984740745262"/>
      </bottom>
      <diagonal/>
    </border>
    <border>
      <left style="hair">
        <color theme="8" tint="-0.499984740745262"/>
      </left>
      <right style="thin">
        <color theme="8" tint="-0.499984740745262"/>
      </right>
      <top style="hair">
        <color theme="8" tint="-0.499984740745262"/>
      </top>
      <bottom style="hair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hair">
        <color theme="8" tint="-0.499984740745262"/>
      </top>
      <bottom style="thin">
        <color theme="8" tint="-0.499984740745262"/>
      </bottom>
      <diagonal/>
    </border>
    <border>
      <left/>
      <right style="hair">
        <color theme="8" tint="-0.499984740745262"/>
      </right>
      <top style="hair">
        <color theme="8" tint="-0.499984740745262"/>
      </top>
      <bottom style="thin">
        <color theme="8" tint="-0.499984740745262"/>
      </bottom>
      <diagonal/>
    </border>
    <border>
      <left style="hair">
        <color theme="8" tint="-0.499984740745262"/>
      </left>
      <right style="hair">
        <color theme="8" tint="-0.499984740745262"/>
      </right>
      <top style="hair">
        <color theme="8" tint="-0.499984740745262"/>
      </top>
      <bottom style="thin">
        <color theme="8" tint="-0.499984740745262"/>
      </bottom>
      <diagonal/>
    </border>
    <border>
      <left style="hair">
        <color theme="8" tint="-0.499984740745262"/>
      </left>
      <right style="hair">
        <color theme="8" tint="-0.499984740745262"/>
      </right>
      <top/>
      <bottom style="thin">
        <color theme="8" tint="-0.499984740745262"/>
      </bottom>
      <diagonal/>
    </border>
    <border>
      <left style="hair">
        <color theme="8" tint="-0.499984740745262"/>
      </left>
      <right style="thin">
        <color theme="8" tint="-0.499984740745262"/>
      </right>
      <top style="hair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hair">
        <color theme="8" tint="-0.499984740745262"/>
      </bottom>
      <diagonal/>
    </border>
    <border>
      <left style="hair">
        <color theme="8" tint="-0.499984740745262"/>
      </left>
      <right style="hair">
        <color theme="8" tint="-0.499984740745262"/>
      </right>
      <top style="thin">
        <color theme="8" tint="-0.499984740745262"/>
      </top>
      <bottom style="hair">
        <color theme="8" tint="-0.499984740745262"/>
      </bottom>
      <diagonal/>
    </border>
    <border>
      <left style="hair">
        <color theme="8" tint="-0.499984740745262"/>
      </left>
      <right style="thin">
        <color theme="8" tint="-0.499984740745262"/>
      </right>
      <top style="thin">
        <color theme="8" tint="-0.499984740745262"/>
      </top>
      <bottom style="hair">
        <color theme="8" tint="-0.499984740745262"/>
      </bottom>
      <diagonal/>
    </border>
    <border>
      <left style="thin">
        <color theme="8" tint="-0.499984740745262"/>
      </left>
      <right style="hair">
        <color theme="8" tint="-0.499984740745262"/>
      </right>
      <top style="thin">
        <color theme="8" tint="-0.499984740745262"/>
      </top>
      <bottom/>
      <diagonal/>
    </border>
    <border>
      <left style="hair">
        <color theme="8" tint="-0.499984740745262"/>
      </left>
      <right style="hair">
        <color theme="8" tint="-0.499984740745262"/>
      </right>
      <top style="thin">
        <color theme="8" tint="-0.499984740745262"/>
      </top>
      <bottom/>
      <diagonal/>
    </border>
    <border>
      <left style="thin">
        <color theme="8" tint="-0.499984740745262"/>
      </left>
      <right style="hair">
        <color theme="8" tint="-0.499984740745262"/>
      </right>
      <top/>
      <bottom/>
      <diagonal/>
    </border>
    <border>
      <left style="thin">
        <color theme="8" tint="-0.499984740745262"/>
      </left>
      <right style="hair">
        <color theme="8" tint="-0.499984740745262"/>
      </right>
      <top/>
      <bottom style="thin">
        <color theme="8" tint="-0.499984740745262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n">
        <color theme="8" tint="-0.499984740745262"/>
      </left>
      <right style="hair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/>
      <diagonal/>
    </border>
    <border>
      <left style="thin">
        <color theme="8" tint="-0.499984740745262"/>
      </left>
      <right style="thin">
        <color theme="8" tint="-0.499984740745262"/>
      </right>
      <top/>
      <bottom/>
      <diagonal/>
    </border>
    <border>
      <left style="thin">
        <color theme="8" tint="-0.499984740745262"/>
      </left>
      <right style="thin">
        <color theme="8" tint="-0.499984740745262"/>
      </right>
      <top/>
      <bottom style="thin">
        <color theme="8" tint="-0.499984740745262"/>
      </bottom>
      <diagonal/>
    </border>
    <border>
      <left style="thin">
        <color theme="8" tint="-0.499984740745262"/>
      </left>
      <right style="hair">
        <color theme="8" tint="-0.499984740745262"/>
      </right>
      <top/>
      <bottom style="hair">
        <color theme="8" tint="-0.499984740745262"/>
      </bottom>
      <diagonal/>
    </border>
    <border>
      <left style="hair">
        <color theme="8" tint="-0.499984740745262"/>
      </left>
      <right style="thin">
        <color theme="8" tint="-0.499984740745262"/>
      </right>
      <top style="thin">
        <color theme="8" tint="-0.499984740745262"/>
      </top>
      <bottom/>
      <diagonal/>
    </border>
    <border>
      <left style="hair">
        <color theme="8" tint="-0.499984740745262"/>
      </left>
      <right style="thin">
        <color theme="8" tint="-0.499984740745262"/>
      </right>
      <top/>
      <bottom/>
      <diagonal/>
    </border>
    <border>
      <left style="hair">
        <color theme="8" tint="-0.499984740745262"/>
      </left>
      <right style="thin">
        <color theme="8" tint="-0.499984740745262"/>
      </right>
      <top/>
      <bottom style="thin">
        <color theme="8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>
      <alignment wrapText="1"/>
    </xf>
    <xf numFmtId="165" fontId="10" fillId="0" borderId="0" applyFont="0" applyFill="0" applyBorder="0" applyAlignment="0" applyProtection="0"/>
    <xf numFmtId="0" fontId="10" fillId="0" borderId="0">
      <alignment wrapText="1"/>
    </xf>
    <xf numFmtId="0" fontId="10" fillId="0" borderId="0">
      <alignment wrapText="1"/>
    </xf>
    <xf numFmtId="0" fontId="10" fillId="0" borderId="0"/>
    <xf numFmtId="0" fontId="16" fillId="0" borderId="0"/>
    <xf numFmtId="0" fontId="10" fillId="0" borderId="0"/>
    <xf numFmtId="0" fontId="10" fillId="0" borderId="0">
      <alignment wrapText="1"/>
    </xf>
    <xf numFmtId="0" fontId="10" fillId="0" borderId="0"/>
    <xf numFmtId="0" fontId="12" fillId="0" borderId="0"/>
    <xf numFmtId="0" fontId="15" fillId="0" borderId="0"/>
    <xf numFmtId="0" fontId="9" fillId="0" borderId="0"/>
    <xf numFmtId="0" fontId="15" fillId="0" borderId="0"/>
    <xf numFmtId="0" fontId="10" fillId="0" borderId="0">
      <alignment wrapText="1"/>
    </xf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10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7" fillId="0" borderId="0" applyNumberFormat="0" applyFill="0" applyBorder="0" applyAlignment="0" applyProtection="0">
      <alignment wrapText="1"/>
    </xf>
    <xf numFmtId="0" fontId="55" fillId="11" borderId="0" applyNumberFormat="0" applyBorder="0" applyAlignment="0" applyProtection="0"/>
    <xf numFmtId="0" fontId="56" fillId="12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</cellStyleXfs>
  <cellXfs count="490">
    <xf numFmtId="0" fontId="0" fillId="0" borderId="0" xfId="0">
      <alignment wrapText="1"/>
    </xf>
    <xf numFmtId="0" fontId="19" fillId="0" borderId="0" xfId="2" applyFont="1" applyProtection="1">
      <alignment wrapText="1"/>
      <protection locked="0"/>
    </xf>
    <xf numFmtId="0" fontId="19" fillId="0" borderId="0" xfId="0" applyFont="1">
      <alignment wrapText="1"/>
    </xf>
    <xf numFmtId="0" fontId="18" fillId="0" borderId="0" xfId="2" applyFont="1" applyFill="1" applyAlignment="1" applyProtection="1">
      <alignment vertical="top" wrapText="1"/>
      <protection locked="0"/>
    </xf>
    <xf numFmtId="49" fontId="22" fillId="3" borderId="1" xfId="2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0" applyFont="1">
      <alignment wrapText="1"/>
    </xf>
    <xf numFmtId="0" fontId="19" fillId="0" borderId="0" xfId="0" applyFont="1" applyFill="1">
      <alignment wrapText="1"/>
    </xf>
    <xf numFmtId="0" fontId="19" fillId="0" borderId="0" xfId="0" applyFont="1" applyFill="1" applyBorder="1">
      <alignment wrapText="1"/>
    </xf>
    <xf numFmtId="0" fontId="19" fillId="0" borderId="0" xfId="0" applyFont="1" applyFill="1" applyAlignment="1">
      <alignment vertical="center" wrapText="1"/>
    </xf>
    <xf numFmtId="0" fontId="18" fillId="0" borderId="0" xfId="2" applyFont="1" applyFill="1" applyBorder="1" applyAlignment="1" applyProtection="1">
      <alignment vertical="top" wrapText="1"/>
      <protection locked="0"/>
    </xf>
    <xf numFmtId="0" fontId="17" fillId="0" borderId="0" xfId="2" applyFont="1" applyAlignment="1"/>
    <xf numFmtId="0" fontId="17" fillId="2" borderId="1" xfId="2" applyFont="1" applyFill="1" applyBorder="1" applyAlignment="1" applyProtection="1">
      <alignment horizontal="left" vertical="center" wrapText="1" indent="1"/>
      <protection locked="0"/>
    </xf>
    <xf numFmtId="0" fontId="19" fillId="0" borderId="0" xfId="0" applyFont="1" applyAlignment="1">
      <alignment horizontal="left" wrapText="1" indent="1"/>
    </xf>
    <xf numFmtId="166" fontId="19" fillId="0" borderId="0" xfId="0" applyNumberFormat="1" applyFont="1">
      <alignment wrapText="1"/>
    </xf>
    <xf numFmtId="164" fontId="19" fillId="0" borderId="0" xfId="0" applyNumberFormat="1" applyFont="1">
      <alignment wrapText="1"/>
    </xf>
    <xf numFmtId="9" fontId="19" fillId="4" borderId="1" xfId="2" applyNumberFormat="1" applyFont="1" applyFill="1" applyBorder="1" applyAlignment="1" applyProtection="1">
      <alignment horizontal="center" vertical="center" wrapText="1"/>
      <protection locked="0"/>
    </xf>
    <xf numFmtId="1" fontId="26" fillId="0" borderId="0" xfId="0" applyNumberFormat="1" applyFont="1">
      <alignment wrapText="1"/>
    </xf>
    <xf numFmtId="9" fontId="19" fillId="0" borderId="0" xfId="0" applyNumberFormat="1" applyFont="1">
      <alignment wrapText="1"/>
    </xf>
    <xf numFmtId="0" fontId="22" fillId="4" borderId="1" xfId="2" applyFont="1" applyFill="1" applyBorder="1" applyAlignment="1" applyProtection="1">
      <alignment horizontal="left" vertical="center" wrapText="1" indent="1"/>
      <protection locked="0"/>
    </xf>
    <xf numFmtId="9" fontId="19" fillId="0" borderId="0" xfId="14" applyFont="1" applyAlignment="1">
      <alignment wrapText="1"/>
    </xf>
    <xf numFmtId="1" fontId="22" fillId="4" borderId="1" xfId="2" applyNumberFormat="1" applyFont="1" applyFill="1" applyBorder="1" applyAlignment="1" applyProtection="1">
      <alignment horizontal="center" vertical="center" wrapText="1"/>
      <protection locked="0"/>
    </xf>
    <xf numFmtId="0" fontId="19" fillId="4" borderId="1" xfId="2" applyFont="1" applyFill="1" applyBorder="1" applyAlignment="1" applyProtection="1">
      <alignment horizontal="left" vertical="center" wrapText="1" indent="1"/>
      <protection locked="0"/>
    </xf>
    <xf numFmtId="9" fontId="19" fillId="4" borderId="1" xfId="15" applyFont="1" applyFill="1" applyBorder="1" applyAlignment="1" applyProtection="1">
      <alignment horizontal="center" vertical="center" wrapText="1"/>
      <protection locked="0"/>
    </xf>
    <xf numFmtId="0" fontId="19" fillId="4" borderId="1" xfId="15" applyNumberFormat="1" applyFont="1" applyFill="1" applyBorder="1" applyAlignment="1" applyProtection="1">
      <alignment horizontal="center" vertical="center" wrapText="1"/>
      <protection locked="0"/>
    </xf>
    <xf numFmtId="0" fontId="39" fillId="4" borderId="1" xfId="2" applyFont="1" applyFill="1" applyBorder="1" applyAlignment="1" applyProtection="1">
      <alignment horizontal="center" vertical="center" wrapText="1"/>
      <protection locked="0"/>
    </xf>
    <xf numFmtId="0" fontId="36" fillId="4" borderId="1" xfId="2" applyFont="1" applyFill="1" applyBorder="1" applyAlignment="1" applyProtection="1">
      <alignment vertical="center" wrapText="1"/>
      <protection locked="0"/>
    </xf>
    <xf numFmtId="0" fontId="35" fillId="4" borderId="1" xfId="2" applyFont="1" applyFill="1" applyBorder="1" applyAlignment="1" applyProtection="1">
      <alignment horizontal="center" vertical="center" wrapText="1"/>
      <protection locked="0"/>
    </xf>
    <xf numFmtId="0" fontId="36" fillId="4" borderId="1" xfId="2" applyFont="1" applyFill="1" applyBorder="1" applyAlignment="1" applyProtection="1">
      <alignment horizontal="center" vertical="center" wrapText="1"/>
      <protection locked="0"/>
    </xf>
    <xf numFmtId="0" fontId="35" fillId="4" borderId="1" xfId="2" applyFont="1" applyFill="1" applyBorder="1" applyAlignment="1" applyProtection="1">
      <alignment vertical="center" wrapText="1"/>
      <protection locked="0"/>
    </xf>
    <xf numFmtId="0" fontId="24" fillId="2" borderId="1" xfId="2" applyFont="1" applyFill="1" applyBorder="1" applyAlignment="1" applyProtection="1">
      <alignment horizontal="center" vertical="center" wrapText="1"/>
      <protection locked="0"/>
    </xf>
    <xf numFmtId="3" fontId="24" fillId="2" borderId="1" xfId="2" applyNumberFormat="1" applyFont="1" applyFill="1" applyBorder="1" applyAlignment="1" applyProtection="1">
      <alignment horizontal="center" vertical="center" wrapText="1"/>
      <protection locked="0"/>
    </xf>
    <xf numFmtId="9" fontId="24" fillId="2" borderId="1" xfId="14" applyFont="1" applyFill="1" applyBorder="1" applyAlignment="1" applyProtection="1">
      <alignment horizontal="center" vertical="center" wrapText="1"/>
      <protection locked="0"/>
    </xf>
    <xf numFmtId="0" fontId="24" fillId="7" borderId="1" xfId="9" applyFont="1" applyFill="1" applyBorder="1" applyAlignment="1">
      <alignment horizontal="center" vertical="center" wrapText="1"/>
    </xf>
    <xf numFmtId="1" fontId="24" fillId="7" borderId="1" xfId="9" applyNumberFormat="1" applyFont="1" applyFill="1" applyBorder="1" applyAlignment="1">
      <alignment horizontal="center" vertical="center" wrapText="1"/>
    </xf>
    <xf numFmtId="9" fontId="24" fillId="7" borderId="1" xfId="14" applyFont="1" applyFill="1" applyBorder="1" applyAlignment="1">
      <alignment horizontal="center" vertical="center" wrapText="1"/>
    </xf>
    <xf numFmtId="9" fontId="26" fillId="4" borderId="1" xfId="15" applyNumberFormat="1" applyFont="1" applyFill="1" applyBorder="1" applyAlignment="1" applyProtection="1">
      <alignment horizontal="center" vertical="center"/>
    </xf>
    <xf numFmtId="9" fontId="44" fillId="4" borderId="1" xfId="15" applyNumberFormat="1" applyFont="1" applyFill="1" applyBorder="1" applyAlignment="1" applyProtection="1">
      <alignment horizontal="center" vertical="center"/>
    </xf>
    <xf numFmtId="9" fontId="46" fillId="6" borderId="1" xfId="14" applyFont="1" applyFill="1" applyBorder="1" applyAlignment="1" applyProtection="1">
      <alignment horizontal="center" vertical="center" wrapText="1"/>
      <protection locked="0"/>
    </xf>
    <xf numFmtId="9" fontId="46" fillId="0" borderId="1" xfId="14" applyFont="1" applyFill="1" applyBorder="1" applyAlignment="1" applyProtection="1">
      <alignment horizontal="center" vertical="center" wrapText="1"/>
      <protection locked="0"/>
    </xf>
    <xf numFmtId="0" fontId="26" fillId="4" borderId="1" xfId="2" applyFont="1" applyFill="1" applyBorder="1" applyAlignment="1" applyProtection="1">
      <alignment horizontal="left" vertical="center" wrapText="1" indent="1"/>
      <protection locked="0"/>
    </xf>
    <xf numFmtId="164" fontId="24" fillId="2" borderId="1" xfId="2" applyNumberFormat="1" applyFont="1" applyFill="1" applyBorder="1" applyAlignment="1" applyProtection="1">
      <alignment horizontal="left" vertical="center" wrapText="1" indent="1"/>
      <protection locked="0"/>
    </xf>
    <xf numFmtId="9" fontId="24" fillId="2" borderId="1" xfId="14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2" applyFont="1" applyFill="1" applyBorder="1" applyAlignment="1" applyProtection="1">
      <alignment vertical="top" wrapText="1"/>
      <protection locked="0"/>
    </xf>
    <xf numFmtId="0" fontId="23" fillId="9" borderId="1" xfId="2" applyFont="1" applyFill="1" applyBorder="1" applyAlignment="1" applyProtection="1">
      <alignment horizontal="right" vertical="center" wrapText="1"/>
      <protection locked="0"/>
    </xf>
    <xf numFmtId="9" fontId="23" fillId="9" borderId="1" xfId="2" applyNumberFormat="1" applyFont="1" applyFill="1" applyBorder="1" applyAlignment="1" applyProtection="1">
      <alignment horizontal="center" vertical="center" wrapText="1"/>
      <protection locked="0"/>
    </xf>
    <xf numFmtId="0" fontId="23" fillId="9" borderId="1" xfId="2" applyFont="1" applyFill="1" applyBorder="1" applyAlignment="1" applyProtection="1">
      <alignment horizontal="center" vertical="center" wrapText="1"/>
      <protection locked="0"/>
    </xf>
    <xf numFmtId="0" fontId="23" fillId="9" borderId="1" xfId="9" applyFont="1" applyFill="1" applyBorder="1" applyAlignment="1">
      <alignment horizontal="right" vertical="center" wrapText="1"/>
    </xf>
    <xf numFmtId="0" fontId="23" fillId="9" borderId="1" xfId="9" applyFont="1" applyFill="1" applyBorder="1" applyAlignment="1">
      <alignment horizontal="center" vertical="center" wrapText="1"/>
    </xf>
    <xf numFmtId="0" fontId="40" fillId="9" borderId="1" xfId="2" applyFont="1" applyFill="1" applyBorder="1" applyAlignment="1" applyProtection="1">
      <alignment horizontal="center" vertical="center" wrapText="1"/>
      <protection locked="0"/>
    </xf>
    <xf numFmtId="0" fontId="25" fillId="10" borderId="1" xfId="0" applyFont="1" applyFill="1" applyBorder="1" applyAlignment="1" applyProtection="1">
      <alignment horizontal="left" vertical="center" wrapText="1" indent="1"/>
      <protection locked="0"/>
    </xf>
    <xf numFmtId="0" fontId="22" fillId="3" borderId="1" xfId="2" applyFont="1" applyFill="1" applyBorder="1" applyAlignment="1" applyProtection="1">
      <alignment horizontal="center" vertical="center" wrapText="1"/>
      <protection locked="0"/>
    </xf>
    <xf numFmtId="49" fontId="22" fillId="4" borderId="1" xfId="2" applyNumberFormat="1" applyFont="1" applyFill="1" applyBorder="1" applyAlignment="1" applyProtection="1">
      <alignment horizontal="center" vertical="center" wrapText="1"/>
      <protection locked="0"/>
    </xf>
    <xf numFmtId="0" fontId="22" fillId="4" borderId="1" xfId="2" applyFont="1" applyFill="1" applyBorder="1" applyAlignment="1" applyProtection="1">
      <alignment horizontal="left" vertical="center" wrapText="1" indent="1"/>
      <protection locked="0"/>
    </xf>
    <xf numFmtId="0" fontId="19" fillId="4" borderId="1" xfId="2" applyNumberFormat="1" applyFont="1" applyFill="1" applyBorder="1" applyAlignment="1" applyProtection="1">
      <alignment horizontal="center" vertical="center" wrapText="1"/>
      <protection locked="0"/>
    </xf>
    <xf numFmtId="0" fontId="19" fillId="4" borderId="1" xfId="15" applyNumberFormat="1" applyFont="1" applyFill="1" applyBorder="1" applyAlignment="1" applyProtection="1">
      <alignment horizontal="left" vertical="center" wrapText="1" indent="1"/>
      <protection locked="0"/>
    </xf>
    <xf numFmtId="0" fontId="49" fillId="4" borderId="1" xfId="13" applyFont="1" applyFill="1" applyBorder="1" applyAlignment="1" applyProtection="1">
      <alignment horizontal="center" vertical="center" wrapText="1"/>
      <protection locked="0"/>
    </xf>
    <xf numFmtId="9" fontId="24" fillId="4" borderId="1" xfId="2" applyNumberFormat="1" applyFont="1" applyFill="1" applyBorder="1" applyAlignment="1" applyProtection="1">
      <alignment horizontal="center" vertical="center" wrapText="1"/>
      <protection locked="0"/>
    </xf>
    <xf numFmtId="9" fontId="19" fillId="4" borderId="1" xfId="14" applyFont="1" applyFill="1" applyBorder="1" applyAlignment="1" applyProtection="1">
      <alignment horizontal="center" vertical="center" wrapText="1"/>
      <protection locked="0"/>
    </xf>
    <xf numFmtId="0" fontId="22" fillId="0" borderId="0" xfId="2" applyFont="1" applyBorder="1" applyAlignment="1" applyProtection="1">
      <alignment horizontal="right" vertical="center" wrapText="1" indent="1"/>
      <protection locked="0"/>
    </xf>
    <xf numFmtId="1" fontId="23" fillId="9" borderId="1" xfId="9" applyNumberFormat="1" applyFont="1" applyFill="1" applyBorder="1" applyAlignment="1">
      <alignment horizontal="left" vertical="center" wrapText="1" indent="1"/>
    </xf>
    <xf numFmtId="0" fontId="0" fillId="0" borderId="0" xfId="0" applyProtection="1">
      <alignment wrapText="1"/>
      <protection locked="0"/>
    </xf>
    <xf numFmtId="0" fontId="0" fillId="0" borderId="0" xfId="0" applyProtection="1">
      <alignment wrapText="1"/>
    </xf>
    <xf numFmtId="0" fontId="57" fillId="4" borderId="1" xfId="0" applyFont="1" applyFill="1" applyBorder="1" applyAlignment="1" applyProtection="1">
      <alignment horizontal="left" vertical="center" wrapText="1" indent="1"/>
    </xf>
    <xf numFmtId="0" fontId="38" fillId="0" borderId="0" xfId="0" applyFont="1" applyFill="1" applyAlignment="1" applyProtection="1">
      <alignment vertical="center"/>
      <protection locked="0"/>
    </xf>
    <xf numFmtId="0" fontId="38" fillId="0" borderId="0" xfId="0" applyFont="1" applyFill="1" applyBorder="1" applyAlignment="1" applyProtection="1">
      <alignment vertical="center"/>
      <protection locked="0"/>
    </xf>
    <xf numFmtId="0" fontId="29" fillId="5" borderId="36" xfId="0" applyFont="1" applyFill="1" applyBorder="1" applyAlignment="1" applyProtection="1">
      <alignment horizontal="center" vertical="center" wrapText="1"/>
      <protection locked="0"/>
    </xf>
    <xf numFmtId="0" fontId="29" fillId="5" borderId="30" xfId="0" applyFont="1" applyFill="1" applyBorder="1" applyAlignment="1" applyProtection="1">
      <alignment horizontal="center" vertical="center" wrapText="1"/>
      <protection locked="0"/>
    </xf>
    <xf numFmtId="0" fontId="38" fillId="0" borderId="0" xfId="0" applyFont="1" applyFill="1" applyAlignment="1" applyProtection="1">
      <alignment horizontal="center" vertical="center"/>
      <protection locked="0"/>
    </xf>
    <xf numFmtId="0" fontId="17" fillId="0" borderId="36" xfId="0" applyFont="1" applyFill="1" applyBorder="1" applyAlignment="1" applyProtection="1">
      <alignment horizontal="left" vertical="center" wrapText="1" indent="1"/>
      <protection locked="0"/>
    </xf>
    <xf numFmtId="1" fontId="17" fillId="0" borderId="28" xfId="0" applyNumberFormat="1" applyFont="1" applyFill="1" applyBorder="1" applyAlignment="1" applyProtection="1">
      <alignment horizontal="center" vertical="center" wrapText="1"/>
      <protection locked="0"/>
    </xf>
    <xf numFmtId="3" fontId="17" fillId="0" borderId="36" xfId="0" applyNumberFormat="1" applyFont="1" applyFill="1" applyBorder="1" applyAlignment="1" applyProtection="1">
      <alignment horizontal="center" vertical="center" wrapText="1"/>
      <protection locked="0"/>
    </xf>
    <xf numFmtId="3" fontId="17" fillId="0" borderId="30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8" xfId="0" applyNumberFormat="1" applyFont="1" applyFill="1" applyBorder="1" applyAlignment="1" applyProtection="1">
      <alignment horizontal="center" vertical="center" wrapText="1"/>
      <protection locked="0"/>
    </xf>
    <xf numFmtId="3" fontId="17" fillId="0" borderId="27" xfId="0" applyNumberFormat="1" applyFont="1" applyFill="1" applyBorder="1" applyAlignment="1" applyProtection="1">
      <alignment horizontal="center" vertical="center" wrapText="1"/>
      <protection locked="0"/>
    </xf>
    <xf numFmtId="3" fontId="17" fillId="0" borderId="37" xfId="0" applyNumberFormat="1" applyFont="1" applyFill="1" applyBorder="1" applyAlignment="1" applyProtection="1">
      <alignment horizontal="center" vertical="center" wrapText="1"/>
      <protection locked="0"/>
    </xf>
    <xf numFmtId="3" fontId="28" fillId="0" borderId="36" xfId="0" applyNumberFormat="1" applyFont="1" applyFill="1" applyBorder="1" applyAlignment="1" applyProtection="1">
      <alignment horizontal="center" vertical="center" wrapText="1"/>
      <protection locked="0"/>
    </xf>
    <xf numFmtId="3" fontId="28" fillId="0" borderId="29" xfId="0" applyNumberFormat="1" applyFont="1" applyFill="1" applyBorder="1" applyAlignment="1" applyProtection="1">
      <alignment horizontal="center" vertical="center" wrapText="1"/>
      <protection locked="0"/>
    </xf>
    <xf numFmtId="1" fontId="28" fillId="0" borderId="33" xfId="0" applyNumberFormat="1" applyFont="1" applyFill="1" applyBorder="1" applyAlignment="1" applyProtection="1">
      <alignment horizontal="center" vertical="center" wrapText="1"/>
      <protection locked="0"/>
    </xf>
    <xf numFmtId="0" fontId="42" fillId="5" borderId="27" xfId="0" applyFont="1" applyFill="1" applyBorder="1" applyAlignment="1" applyProtection="1">
      <alignment horizontal="right" vertical="center" wrapText="1" indent="1"/>
      <protection locked="0"/>
    </xf>
    <xf numFmtId="0" fontId="19" fillId="0" borderId="0" xfId="0" applyFont="1" applyFill="1" applyAlignment="1" applyProtection="1">
      <alignment vertical="center"/>
      <protection locked="0"/>
    </xf>
    <xf numFmtId="3" fontId="1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2" fillId="5" borderId="29" xfId="0" applyFont="1" applyFill="1" applyBorder="1" applyAlignment="1" applyProtection="1">
      <alignment horizontal="right" vertical="center" indent="1"/>
      <protection locked="0"/>
    </xf>
    <xf numFmtId="9" fontId="17" fillId="0" borderId="36" xfId="27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 applyProtection="1">
      <alignment vertical="center"/>
      <protection locked="0"/>
    </xf>
    <xf numFmtId="0" fontId="42" fillId="5" borderId="29" xfId="0" applyFont="1" applyFill="1" applyBorder="1" applyAlignment="1" applyProtection="1">
      <alignment horizontal="right" vertical="center" wrapText="1" indent="1"/>
      <protection locked="0"/>
    </xf>
    <xf numFmtId="0" fontId="60" fillId="0" borderId="0" xfId="0" applyFont="1" applyAlignment="1">
      <alignment horizontal="left" wrapText="1" indent="1"/>
    </xf>
    <xf numFmtId="0" fontId="63" fillId="2" borderId="21" xfId="0" applyFont="1" applyFill="1" applyBorder="1" applyAlignment="1">
      <alignment horizontal="left" vertical="center" indent="1"/>
    </xf>
    <xf numFmtId="0" fontId="65" fillId="0" borderId="0" xfId="0" applyFont="1" applyAlignment="1">
      <alignment horizontal="left" wrapText="1" indent="1"/>
    </xf>
    <xf numFmtId="0" fontId="64" fillId="14" borderId="21" xfId="0" applyFont="1" applyFill="1" applyBorder="1" applyAlignment="1">
      <alignment horizontal="left" vertical="center" wrapText="1" indent="1"/>
    </xf>
    <xf numFmtId="0" fontId="64" fillId="0" borderId="21" xfId="0" applyFont="1" applyFill="1" applyBorder="1" applyAlignment="1">
      <alignment horizontal="left" vertical="center" wrapText="1" indent="1"/>
    </xf>
    <xf numFmtId="0" fontId="64" fillId="0" borderId="21" xfId="0" applyFont="1" applyFill="1" applyBorder="1" applyAlignment="1">
      <alignment horizontal="center" vertical="center" wrapText="1"/>
    </xf>
    <xf numFmtId="0" fontId="64" fillId="6" borderId="21" xfId="0" applyFont="1" applyFill="1" applyBorder="1" applyAlignment="1">
      <alignment horizontal="center" vertical="center"/>
    </xf>
    <xf numFmtId="0" fontId="60" fillId="0" borderId="0" xfId="0" applyFont="1" applyAlignment="1">
      <alignment horizontal="center" vertical="center" wrapText="1"/>
    </xf>
    <xf numFmtId="1" fontId="17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2" applyFont="1" applyFill="1" applyBorder="1" applyAlignment="1" applyProtection="1">
      <alignment horizontal="right" vertical="center" wrapText="1" indent="1"/>
      <protection locked="0"/>
    </xf>
    <xf numFmtId="14" fontId="21" fillId="0" borderId="0" xfId="2" applyNumberFormat="1" applyFont="1" applyFill="1" applyBorder="1" applyAlignment="1" applyProtection="1">
      <alignment horizontal="left" vertical="center" wrapText="1" indent="1"/>
      <protection locked="0"/>
    </xf>
    <xf numFmtId="0" fontId="22" fillId="0" borderId="0" xfId="2" applyFont="1" applyFill="1" applyBorder="1" applyAlignment="1" applyProtection="1">
      <alignment horizontal="left" vertical="center" wrapText="1" indent="1"/>
      <protection locked="0"/>
    </xf>
    <xf numFmtId="0" fontId="63" fillId="2" borderId="21" xfId="0" applyFont="1" applyFill="1" applyBorder="1" applyAlignment="1">
      <alignment horizontal="center" vertical="center"/>
    </xf>
    <xf numFmtId="0" fontId="63" fillId="2" borderId="21" xfId="0" applyFont="1" applyFill="1" applyBorder="1" applyAlignment="1">
      <alignment horizontal="center" vertical="center" wrapText="1"/>
    </xf>
    <xf numFmtId="0" fontId="68" fillId="0" borderId="0" xfId="0" applyFont="1" applyAlignment="1">
      <alignment horizontal="left" wrapText="1" indent="1"/>
    </xf>
    <xf numFmtId="0" fontId="69" fillId="0" borderId="0" xfId="0" applyFont="1" applyAlignment="1">
      <alignment horizontal="left" wrapText="1" indent="1"/>
    </xf>
    <xf numFmtId="0" fontId="70" fillId="4" borderId="1" xfId="2" applyFont="1" applyFill="1" applyBorder="1" applyAlignment="1" applyProtection="1">
      <alignment horizontal="center" vertical="center" wrapText="1"/>
      <protection locked="0"/>
    </xf>
    <xf numFmtId="167" fontId="56" fillId="12" borderId="1" xfId="31" applyNumberFormat="1" applyBorder="1" applyAlignment="1" applyProtection="1">
      <alignment horizontal="left" vertical="center" wrapText="1" indent="1"/>
      <protection locked="0" hidden="1"/>
    </xf>
    <xf numFmtId="0" fontId="57" fillId="4" borderId="1" xfId="0" applyFont="1" applyFill="1" applyBorder="1" applyAlignment="1" applyProtection="1">
      <alignment horizontal="left" vertical="center" wrapText="1" indent="1"/>
      <protection locked="0" hidden="1"/>
    </xf>
    <xf numFmtId="0" fontId="59" fillId="11" borderId="1" xfId="30" applyFont="1" applyBorder="1" applyAlignment="1" applyProtection="1">
      <alignment horizontal="left" vertical="center" wrapText="1" indent="1"/>
      <protection hidden="1"/>
    </xf>
    <xf numFmtId="1" fontId="59" fillId="11" borderId="1" xfId="30" applyNumberFormat="1" applyFont="1" applyBorder="1" applyAlignment="1" applyProtection="1">
      <alignment horizontal="left" vertical="center" wrapText="1" indent="1"/>
      <protection locked="0" hidden="1"/>
    </xf>
    <xf numFmtId="0" fontId="0" fillId="0" borderId="0" xfId="0" applyAlignment="1">
      <alignment horizontal="left" wrapText="1" indent="1"/>
    </xf>
    <xf numFmtId="0" fontId="50" fillId="5" borderId="21" xfId="2" applyFont="1" applyFill="1" applyBorder="1" applyAlignment="1">
      <alignment horizontal="left" vertical="center" wrapText="1" indent="1"/>
    </xf>
    <xf numFmtId="0" fontId="51" fillId="8" borderId="22" xfId="4" applyFont="1" applyFill="1" applyBorder="1" applyAlignment="1">
      <alignment horizontal="left" vertical="center" wrapText="1" indent="1"/>
    </xf>
    <xf numFmtId="0" fontId="52" fillId="4" borderId="21" xfId="2" applyFont="1" applyFill="1" applyBorder="1" applyAlignment="1">
      <alignment horizontal="left" vertical="center" wrapText="1" indent="1"/>
    </xf>
    <xf numFmtId="0" fontId="51" fillId="4" borderId="21" xfId="2" applyFont="1" applyFill="1" applyBorder="1" applyAlignment="1">
      <alignment horizontal="left" vertical="center" wrapText="1" indent="1"/>
    </xf>
    <xf numFmtId="0" fontId="53" fillId="6" borderId="21" xfId="2" applyFont="1" applyFill="1" applyBorder="1" applyAlignment="1">
      <alignment horizontal="left" vertical="center" wrapText="1" indent="1"/>
    </xf>
    <xf numFmtId="9" fontId="24" fillId="2" borderId="1" xfId="14" applyFont="1" applyFill="1" applyBorder="1" applyAlignment="1" applyProtection="1">
      <alignment horizontal="left" vertical="center" wrapText="1" indent="1"/>
      <protection locked="0"/>
    </xf>
    <xf numFmtId="166" fontId="26" fillId="7" borderId="1" xfId="2" applyNumberFormat="1" applyFont="1" applyFill="1" applyBorder="1" applyAlignment="1" applyProtection="1">
      <alignment horizontal="left" vertical="center" wrapText="1" indent="1"/>
      <protection locked="0"/>
    </xf>
    <xf numFmtId="9" fontId="26" fillId="7" borderId="1" xfId="14" applyFont="1" applyFill="1" applyBorder="1" applyAlignment="1" applyProtection="1">
      <alignment horizontal="left" vertical="center" wrapText="1" indent="1"/>
      <protection locked="0"/>
    </xf>
    <xf numFmtId="164" fontId="24" fillId="2" borderId="1" xfId="14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Alignment="1">
      <alignment horizontal="left" indent="1"/>
    </xf>
    <xf numFmtId="0" fontId="17" fillId="2" borderId="11" xfId="2" applyFont="1" applyFill="1" applyBorder="1" applyAlignment="1" applyProtection="1">
      <alignment horizontal="left" vertical="center" wrapText="1" indent="1"/>
      <protection locked="0"/>
    </xf>
    <xf numFmtId="0" fontId="17" fillId="4" borderId="11" xfId="2" applyFont="1" applyFill="1" applyBorder="1" applyAlignment="1" applyProtection="1">
      <alignment horizontal="left" vertical="center" wrapText="1" indent="1"/>
      <protection locked="0"/>
    </xf>
    <xf numFmtId="0" fontId="17" fillId="2" borderId="5" xfId="2" applyFont="1" applyFill="1" applyBorder="1" applyAlignment="1" applyProtection="1">
      <alignment horizontal="left" vertical="center" wrapText="1" indent="1"/>
      <protection locked="0"/>
    </xf>
    <xf numFmtId="0" fontId="17" fillId="4" borderId="5" xfId="2" applyFont="1" applyFill="1" applyBorder="1" applyAlignment="1" applyProtection="1">
      <alignment horizontal="left" vertical="center" wrapText="1" indent="1"/>
      <protection locked="0"/>
    </xf>
    <xf numFmtId="0" fontId="17" fillId="2" borderId="8" xfId="2" applyFont="1" applyFill="1" applyBorder="1" applyAlignment="1" applyProtection="1">
      <alignment horizontal="left" vertical="center" wrapText="1" indent="1"/>
      <protection locked="0"/>
    </xf>
    <xf numFmtId="0" fontId="17" fillId="4" borderId="8" xfId="2" applyFont="1" applyFill="1" applyBorder="1" applyAlignment="1" applyProtection="1">
      <alignment horizontal="left" vertical="center" wrapText="1" indent="1"/>
      <protection locked="0"/>
    </xf>
    <xf numFmtId="0" fontId="22" fillId="3" borderId="1" xfId="2" applyFont="1" applyFill="1" applyBorder="1" applyAlignment="1" applyProtection="1">
      <alignment horizontal="center" vertical="center" wrapText="1"/>
      <protection locked="0"/>
    </xf>
    <xf numFmtId="9" fontId="19" fillId="0" borderId="0" xfId="0" applyNumberFormat="1" applyFont="1" applyFill="1" applyAlignment="1">
      <alignment vertical="center" wrapText="1"/>
    </xf>
    <xf numFmtId="0" fontId="22" fillId="3" borderId="1" xfId="2" applyFont="1" applyFill="1" applyBorder="1" applyAlignment="1" applyProtection="1">
      <alignment horizontal="center" vertical="center" wrapText="1"/>
      <protection locked="0"/>
    </xf>
    <xf numFmtId="0" fontId="19" fillId="4" borderId="1" xfId="2" quotePrefix="1" applyFont="1" applyFill="1" applyBorder="1" applyAlignment="1" applyProtection="1">
      <alignment horizontal="left" vertical="center" wrapText="1" indent="1"/>
      <protection locked="0"/>
    </xf>
    <xf numFmtId="49" fontId="19" fillId="4" borderId="1" xfId="2" quotePrefix="1" applyNumberFormat="1" applyFont="1" applyFill="1" applyBorder="1" applyAlignment="1" applyProtection="1">
      <alignment horizontal="center" vertical="center" wrapText="1"/>
      <protection locked="0"/>
    </xf>
    <xf numFmtId="9" fontId="19" fillId="4" borderId="1" xfId="14" quotePrefix="1" applyFont="1" applyFill="1" applyBorder="1" applyAlignment="1" applyProtection="1">
      <alignment horizontal="center" vertical="center" wrapText="1"/>
      <protection locked="0"/>
    </xf>
    <xf numFmtId="0" fontId="22" fillId="3" borderId="1" xfId="2" applyFont="1" applyFill="1" applyBorder="1" applyAlignment="1" applyProtection="1">
      <alignment horizontal="center" vertical="center" wrapText="1"/>
      <protection locked="0"/>
    </xf>
    <xf numFmtId="0" fontId="22" fillId="4" borderId="1" xfId="2" applyFont="1" applyFill="1" applyBorder="1" applyAlignment="1" applyProtection="1">
      <alignment horizontal="left" vertical="center" wrapText="1" indent="1"/>
      <protection locked="0"/>
    </xf>
    <xf numFmtId="49" fontId="26" fillId="4" borderId="5" xfId="2" applyNumberFormat="1" applyFont="1" applyFill="1" applyBorder="1" applyAlignment="1" applyProtection="1">
      <alignment horizontal="left" vertical="center" wrapText="1" indent="1"/>
      <protection locked="0"/>
    </xf>
    <xf numFmtId="49" fontId="26" fillId="4" borderId="2" xfId="2" applyNumberFormat="1" applyFont="1" applyFill="1" applyBorder="1" applyAlignment="1" applyProtection="1">
      <alignment horizontal="left" vertical="center" wrapText="1" indent="1"/>
      <protection locked="0"/>
    </xf>
    <xf numFmtId="49" fontId="26" fillId="4" borderId="3" xfId="2" applyNumberFormat="1" applyFont="1" applyFill="1" applyBorder="1" applyAlignment="1" applyProtection="1">
      <alignment horizontal="left" vertical="center" wrapText="1" indent="1"/>
      <protection locked="0"/>
    </xf>
    <xf numFmtId="0" fontId="26" fillId="4" borderId="2" xfId="2" applyFont="1" applyFill="1" applyBorder="1" applyAlignment="1" applyProtection="1">
      <alignment horizontal="left" vertical="center" wrapText="1" indent="1"/>
      <protection locked="0"/>
    </xf>
    <xf numFmtId="0" fontId="26" fillId="4" borderId="3" xfId="2" applyFont="1" applyFill="1" applyBorder="1" applyAlignment="1" applyProtection="1">
      <alignment horizontal="left" vertical="center" wrapText="1" indent="1"/>
      <protection locked="0"/>
    </xf>
    <xf numFmtId="0" fontId="26" fillId="4" borderId="1" xfId="2" applyFont="1" applyFill="1" applyBorder="1" applyAlignment="1" applyProtection="1">
      <alignment horizontal="left" vertical="center" wrapText="1" indent="1"/>
      <protection locked="0"/>
    </xf>
    <xf numFmtId="0" fontId="22" fillId="3" borderId="1" xfId="2" applyFont="1" applyFill="1" applyBorder="1" applyAlignment="1" applyProtection="1">
      <alignment horizontal="center" vertical="center" wrapText="1"/>
      <protection locked="0"/>
    </xf>
    <xf numFmtId="0" fontId="22" fillId="4" borderId="1" xfId="2" applyFont="1" applyFill="1" applyBorder="1" applyAlignment="1" applyProtection="1">
      <alignment horizontal="left" vertical="center" wrapText="1" indent="1"/>
      <protection locked="0"/>
    </xf>
    <xf numFmtId="0" fontId="38" fillId="4" borderId="1" xfId="2" applyFont="1" applyFill="1" applyBorder="1" applyAlignment="1" applyProtection="1">
      <alignment horizontal="center" vertical="center" wrapText="1"/>
      <protection locked="0"/>
    </xf>
    <xf numFmtId="0" fontId="77" fillId="4" borderId="1" xfId="2" applyFont="1" applyFill="1" applyBorder="1" applyAlignment="1" applyProtection="1">
      <alignment horizontal="center" vertical="center" wrapText="1"/>
      <protection locked="0"/>
    </xf>
    <xf numFmtId="9" fontId="19" fillId="4" borderId="1" xfId="2" quotePrefix="1" applyNumberFormat="1" applyFont="1" applyFill="1" applyBorder="1" applyAlignment="1" applyProtection="1">
      <alignment horizontal="center" vertical="center" wrapText="1"/>
      <protection locked="0"/>
    </xf>
    <xf numFmtId="1" fontId="19" fillId="4" borderId="1" xfId="14" quotePrefix="1" applyNumberFormat="1" applyFont="1" applyFill="1" applyBorder="1" applyAlignment="1" applyProtection="1">
      <alignment horizontal="center" vertical="center" wrapText="1"/>
      <protection locked="0"/>
    </xf>
    <xf numFmtId="0" fontId="19" fillId="4" borderId="1" xfId="14" quotePrefix="1" applyNumberFormat="1" applyFont="1" applyFill="1" applyBorder="1" applyAlignment="1" applyProtection="1">
      <alignment horizontal="center" vertical="center" wrapText="1"/>
      <protection locked="0"/>
    </xf>
    <xf numFmtId="0" fontId="26" fillId="4" borderId="1" xfId="2" applyFont="1" applyFill="1" applyBorder="1" applyAlignment="1" applyProtection="1">
      <alignment horizontal="left" vertical="center" wrapText="1" indent="1"/>
      <protection locked="0"/>
    </xf>
    <xf numFmtId="0" fontId="26" fillId="4" borderId="2" xfId="2" applyFont="1" applyFill="1" applyBorder="1" applyAlignment="1" applyProtection="1">
      <alignment horizontal="left" vertical="center" wrapText="1" indent="1"/>
      <protection locked="0"/>
    </xf>
    <xf numFmtId="3" fontId="19" fillId="4" borderId="1" xfId="14" applyNumberFormat="1" applyFont="1" applyFill="1" applyBorder="1" applyAlignment="1" applyProtection="1">
      <alignment horizontal="center" vertical="center" wrapText="1"/>
      <protection locked="0"/>
    </xf>
    <xf numFmtId="9" fontId="19" fillId="4" borderId="1" xfId="2" applyNumberFormat="1" applyFont="1" applyFill="1" applyBorder="1" applyAlignment="1">
      <alignment horizontal="center" vertical="center" wrapText="1"/>
    </xf>
    <xf numFmtId="0" fontId="26" fillId="4" borderId="1" xfId="2" quotePrefix="1" applyFont="1" applyFill="1" applyBorder="1" applyAlignment="1" applyProtection="1">
      <alignment horizontal="left" vertical="center" wrapText="1" indent="1"/>
      <protection locked="0"/>
    </xf>
    <xf numFmtId="9" fontId="17" fillId="4" borderId="5" xfId="2" applyNumberFormat="1" applyFont="1" applyFill="1" applyBorder="1" applyAlignment="1" applyProtection="1">
      <alignment horizontal="left" vertical="center" wrapText="1" indent="1"/>
      <protection locked="0"/>
    </xf>
    <xf numFmtId="0" fontId="17" fillId="6" borderId="5" xfId="2" applyFont="1" applyFill="1" applyBorder="1" applyAlignment="1" applyProtection="1">
      <alignment horizontal="left" vertical="center" wrapText="1" indent="1"/>
      <protection locked="0"/>
    </xf>
    <xf numFmtId="0" fontId="6" fillId="0" borderId="0" xfId="32"/>
    <xf numFmtId="0" fontId="79" fillId="0" borderId="0" xfId="32" applyFont="1" applyBorder="1" applyAlignment="1">
      <alignment horizontal="left" vertical="center" wrapText="1"/>
    </xf>
    <xf numFmtId="0" fontId="6" fillId="0" borderId="0" xfId="32" applyBorder="1"/>
    <xf numFmtId="0" fontId="6" fillId="0" borderId="0" xfId="32" applyAlignment="1">
      <alignment wrapText="1"/>
    </xf>
    <xf numFmtId="0" fontId="6" fillId="0" borderId="0" xfId="32" applyBorder="1" applyAlignment="1">
      <alignment wrapText="1"/>
    </xf>
    <xf numFmtId="0" fontId="80" fillId="0" borderId="0" xfId="32" applyFont="1" applyAlignment="1"/>
    <xf numFmtId="0" fontId="80" fillId="0" borderId="0" xfId="32" applyFont="1" applyBorder="1" applyAlignment="1"/>
    <xf numFmtId="0" fontId="81" fillId="15" borderId="41" xfId="32" applyFont="1" applyFill="1" applyBorder="1" applyAlignment="1">
      <alignment horizontal="center" vertical="top" wrapText="1"/>
    </xf>
    <xf numFmtId="0" fontId="81" fillId="15" borderId="42" xfId="32" applyFont="1" applyFill="1" applyBorder="1" applyAlignment="1">
      <alignment horizontal="center" vertical="top" wrapText="1"/>
    </xf>
    <xf numFmtId="0" fontId="81" fillId="15" borderId="43" xfId="32" applyFont="1" applyFill="1" applyBorder="1" applyAlignment="1">
      <alignment horizontal="center" vertical="top" wrapText="1"/>
    </xf>
    <xf numFmtId="0" fontId="82" fillId="0" borderId="0" xfId="32" applyFont="1"/>
    <xf numFmtId="0" fontId="83" fillId="15" borderId="41" xfId="32" quotePrefix="1" applyFont="1" applyFill="1" applyBorder="1" applyAlignment="1">
      <alignment horizontal="center" vertical="center" wrapText="1"/>
    </xf>
    <xf numFmtId="0" fontId="83" fillId="15" borderId="42" xfId="32" quotePrefix="1" applyFont="1" applyFill="1" applyBorder="1" applyAlignment="1">
      <alignment horizontal="center" vertical="center" wrapText="1"/>
    </xf>
    <xf numFmtId="0" fontId="83" fillId="15" borderId="43" xfId="32" quotePrefix="1" applyFont="1" applyFill="1" applyBorder="1" applyAlignment="1">
      <alignment horizontal="center" vertical="center" wrapText="1"/>
    </xf>
    <xf numFmtId="0" fontId="82" fillId="0" borderId="0" xfId="32" applyFont="1" applyBorder="1"/>
    <xf numFmtId="0" fontId="85" fillId="7" borderId="45" xfId="32" applyFont="1" applyFill="1" applyBorder="1" applyAlignment="1">
      <alignment horizontal="center" vertical="center"/>
    </xf>
    <xf numFmtId="9" fontId="86" fillId="6" borderId="46" xfId="32" applyNumberFormat="1" applyFont="1" applyFill="1" applyBorder="1" applyAlignment="1">
      <alignment horizontal="center" vertical="center"/>
    </xf>
    <xf numFmtId="9" fontId="6" fillId="6" borderId="0" xfId="32" applyNumberFormat="1" applyFill="1" applyAlignment="1">
      <alignment vertical="center"/>
    </xf>
    <xf numFmtId="0" fontId="6" fillId="6" borderId="0" xfId="32" applyFill="1" applyAlignment="1">
      <alignment vertical="center"/>
    </xf>
    <xf numFmtId="9" fontId="86" fillId="6" borderId="51" xfId="32" applyNumberFormat="1" applyFont="1" applyFill="1" applyBorder="1" applyAlignment="1">
      <alignment horizontal="center" vertical="center"/>
    </xf>
    <xf numFmtId="9" fontId="86" fillId="6" borderId="51" xfId="32" applyNumberFormat="1" applyFont="1" applyFill="1" applyBorder="1" applyAlignment="1">
      <alignment horizontal="center" vertical="center"/>
    </xf>
    <xf numFmtId="0" fontId="6" fillId="6" borderId="0" xfId="32" applyFill="1" applyAlignment="1">
      <alignment horizontal="center" vertical="center"/>
    </xf>
    <xf numFmtId="0" fontId="85" fillId="7" borderId="50" xfId="32" applyFont="1" applyFill="1" applyBorder="1" applyAlignment="1">
      <alignment horizontal="center" vertical="center"/>
    </xf>
    <xf numFmtId="9" fontId="87" fillId="6" borderId="51" xfId="32" applyNumberFormat="1" applyFont="1" applyFill="1" applyBorder="1" applyAlignment="1">
      <alignment horizontal="center" vertical="center"/>
    </xf>
    <xf numFmtId="0" fontId="85" fillId="7" borderId="54" xfId="32" applyFont="1" applyFill="1" applyBorder="1" applyAlignment="1">
      <alignment horizontal="center" vertical="center"/>
    </xf>
    <xf numFmtId="9" fontId="86" fillId="6" borderId="55" xfId="32" applyNumberFormat="1" applyFont="1" applyFill="1" applyBorder="1" applyAlignment="1">
      <alignment horizontal="center" vertical="center"/>
    </xf>
    <xf numFmtId="9" fontId="86" fillId="6" borderId="55" xfId="32" quotePrefix="1" applyNumberFormat="1" applyFont="1" applyFill="1" applyBorder="1" applyAlignment="1">
      <alignment horizontal="center" vertical="center"/>
    </xf>
    <xf numFmtId="9" fontId="87" fillId="6" borderId="55" xfId="32" applyNumberFormat="1" applyFont="1" applyFill="1" applyBorder="1" applyAlignment="1">
      <alignment horizontal="center" vertical="center"/>
    </xf>
    <xf numFmtId="9" fontId="86" fillId="6" borderId="59" xfId="32" applyNumberFormat="1" applyFont="1" applyFill="1" applyBorder="1" applyAlignment="1">
      <alignment horizontal="center" vertical="center"/>
    </xf>
    <xf numFmtId="9" fontId="87" fillId="6" borderId="59" xfId="32" applyNumberFormat="1" applyFont="1" applyFill="1" applyBorder="1" applyAlignment="1">
      <alignment horizontal="center" vertical="center"/>
    </xf>
    <xf numFmtId="9" fontId="86" fillId="0" borderId="59" xfId="32" applyNumberFormat="1" applyFont="1" applyBorder="1" applyAlignment="1">
      <alignment horizontal="center" vertical="center"/>
    </xf>
    <xf numFmtId="9" fontId="6" fillId="0" borderId="0" xfId="32" applyNumberFormat="1"/>
    <xf numFmtId="9" fontId="86" fillId="0" borderId="51" xfId="32" applyNumberFormat="1" applyFont="1" applyBorder="1" applyAlignment="1">
      <alignment horizontal="center" vertical="center"/>
    </xf>
    <xf numFmtId="9" fontId="86" fillId="0" borderId="55" xfId="32" applyNumberFormat="1" applyFont="1" applyBorder="1" applyAlignment="1">
      <alignment horizontal="center" vertical="center"/>
    </xf>
    <xf numFmtId="0" fontId="90" fillId="0" borderId="0" xfId="32" applyFont="1"/>
    <xf numFmtId="0" fontId="85" fillId="0" borderId="0" xfId="32" applyFont="1" applyBorder="1"/>
    <xf numFmtId="0" fontId="90" fillId="6" borderId="0" xfId="32" applyFont="1" applyFill="1" applyAlignment="1">
      <alignment vertical="center"/>
    </xf>
    <xf numFmtId="0" fontId="85" fillId="0" borderId="0" xfId="32" applyFont="1"/>
    <xf numFmtId="0" fontId="91" fillId="6" borderId="0" xfId="32" applyFont="1" applyFill="1" applyAlignment="1">
      <alignment horizontal="left" wrapText="1"/>
    </xf>
    <xf numFmtId="0" fontId="85" fillId="6" borderId="0" xfId="32" applyFont="1" applyFill="1" applyBorder="1"/>
    <xf numFmtId="0" fontId="6" fillId="6" borderId="0" xfId="32" applyFill="1" applyBorder="1"/>
    <xf numFmtId="0" fontId="6" fillId="6" borderId="0" xfId="32" applyFill="1"/>
    <xf numFmtId="0" fontId="85" fillId="6" borderId="0" xfId="32" applyFont="1" applyFill="1"/>
    <xf numFmtId="0" fontId="85" fillId="6" borderId="0" xfId="32" applyFont="1" applyFill="1" applyBorder="1" applyAlignment="1">
      <alignment horizontal="left" vertical="center"/>
    </xf>
    <xf numFmtId="0" fontId="85" fillId="6" borderId="0" xfId="32" applyFont="1" applyFill="1" applyBorder="1" applyAlignment="1">
      <alignment vertical="center"/>
    </xf>
    <xf numFmtId="0" fontId="91" fillId="6" borderId="0" xfId="32" applyFont="1" applyFill="1" applyBorder="1" applyAlignment="1"/>
    <xf numFmtId="0" fontId="85" fillId="0" borderId="0" xfId="32" applyFont="1" applyFill="1" applyBorder="1" applyAlignment="1">
      <alignment horizontal="left" vertical="center"/>
    </xf>
    <xf numFmtId="0" fontId="94" fillId="6" borderId="20" xfId="2" applyFont="1" applyFill="1" applyBorder="1" applyAlignment="1">
      <alignment horizontal="center" vertical="center" textRotation="90" wrapText="1"/>
    </xf>
    <xf numFmtId="168" fontId="19" fillId="4" borderId="1" xfId="2" applyNumberFormat="1" applyFont="1" applyFill="1" applyBorder="1" applyAlignment="1" applyProtection="1">
      <alignment horizontal="center" vertical="center" wrapText="1"/>
      <protection locked="0"/>
    </xf>
    <xf numFmtId="0" fontId="19" fillId="4" borderId="1" xfId="2" quotePrefix="1" applyNumberFormat="1" applyFont="1" applyFill="1" applyBorder="1" applyAlignment="1" applyProtection="1">
      <alignment horizontal="center" vertical="center" wrapText="1"/>
      <protection locked="0"/>
    </xf>
    <xf numFmtId="0" fontId="98" fillId="4" borderId="1" xfId="2" applyFont="1" applyFill="1" applyBorder="1" applyAlignment="1" applyProtection="1">
      <alignment horizontal="center" vertical="center" wrapText="1"/>
      <protection locked="0"/>
    </xf>
    <xf numFmtId="0" fontId="44" fillId="4" borderId="1" xfId="15" applyNumberFormat="1" applyFont="1" applyFill="1" applyBorder="1" applyAlignment="1" applyProtection="1">
      <alignment horizontal="left" vertical="center" wrapText="1" indent="1"/>
      <protection locked="0"/>
    </xf>
    <xf numFmtId="0" fontId="85" fillId="7" borderId="66" xfId="32" applyFont="1" applyFill="1" applyBorder="1" applyAlignment="1">
      <alignment horizontal="center" vertical="center"/>
    </xf>
    <xf numFmtId="0" fontId="5" fillId="0" borderId="0" xfId="32" applyFont="1" applyBorder="1"/>
    <xf numFmtId="0" fontId="51" fillId="6" borderId="21" xfId="2" applyFont="1" applyFill="1" applyBorder="1" applyAlignment="1">
      <alignment horizontal="center" vertical="center" wrapText="1"/>
    </xf>
    <xf numFmtId="0" fontId="51" fillId="6" borderId="75" xfId="2" applyFont="1" applyFill="1" applyBorder="1" applyAlignment="1">
      <alignment horizontal="center" vertical="center" wrapText="1"/>
    </xf>
    <xf numFmtId="0" fontId="6" fillId="6" borderId="0" xfId="32" applyFill="1" applyBorder="1" applyAlignment="1">
      <alignment horizontal="center" vertical="center"/>
    </xf>
    <xf numFmtId="9" fontId="87" fillId="6" borderId="51" xfId="32" applyNumberFormat="1" applyFont="1" applyFill="1" applyBorder="1" applyAlignment="1">
      <alignment horizontal="center" vertical="center"/>
    </xf>
    <xf numFmtId="0" fontId="38" fillId="4" borderId="1" xfId="15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2" applyFont="1" applyAlignment="1">
      <alignment vertical="center"/>
    </xf>
    <xf numFmtId="0" fontId="17" fillId="4" borderId="1" xfId="2" applyFont="1" applyFill="1" applyBorder="1" applyAlignment="1" applyProtection="1">
      <alignment horizontal="left" vertical="center" wrapText="1"/>
      <protection locked="0"/>
    </xf>
    <xf numFmtId="0" fontId="17" fillId="4" borderId="1" xfId="2" quotePrefix="1" applyFont="1" applyFill="1" applyBorder="1" applyAlignment="1" applyProtection="1">
      <alignment horizontal="left" vertical="center" wrapText="1"/>
      <protection locked="0"/>
    </xf>
    <xf numFmtId="9" fontId="17" fillId="4" borderId="1" xfId="2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vertical="center" wrapText="1"/>
    </xf>
    <xf numFmtId="0" fontId="32" fillId="4" borderId="1" xfId="2" applyFont="1" applyFill="1" applyBorder="1" applyAlignment="1" applyProtection="1">
      <alignment horizontal="left" vertical="center" wrapText="1"/>
      <protection locked="0"/>
    </xf>
    <xf numFmtId="3" fontId="17" fillId="4" borderId="1" xfId="2" applyNumberFormat="1" applyFont="1" applyFill="1" applyBorder="1" applyAlignment="1" applyProtection="1">
      <alignment horizontal="left" vertical="center" wrapText="1"/>
      <protection locked="0"/>
    </xf>
    <xf numFmtId="0" fontId="96" fillId="4" borderId="1" xfId="2" applyFont="1" applyFill="1" applyBorder="1" applyAlignment="1" applyProtection="1">
      <alignment horizontal="left" vertical="center" wrapText="1"/>
      <protection locked="0"/>
    </xf>
    <xf numFmtId="0" fontId="26" fillId="4" borderId="5" xfId="2" applyFont="1" applyFill="1" applyBorder="1" applyAlignment="1" applyProtection="1">
      <alignment horizontal="left" vertical="center" wrapText="1" indent="1"/>
      <protection locked="0"/>
    </xf>
    <xf numFmtId="0" fontId="26" fillId="4" borderId="2" xfId="2" applyFont="1" applyFill="1" applyBorder="1" applyAlignment="1" applyProtection="1">
      <alignment horizontal="left" vertical="center" wrapText="1" indent="1"/>
      <protection locked="0"/>
    </xf>
    <xf numFmtId="0" fontId="26" fillId="4" borderId="3" xfId="2" applyFont="1" applyFill="1" applyBorder="1" applyAlignment="1" applyProtection="1">
      <alignment horizontal="left" vertical="center" wrapText="1" indent="1"/>
      <protection locked="0"/>
    </xf>
    <xf numFmtId="9" fontId="86" fillId="6" borderId="51" xfId="32" applyNumberFormat="1" applyFont="1" applyFill="1" applyBorder="1" applyAlignment="1">
      <alignment horizontal="center" vertical="center"/>
    </xf>
    <xf numFmtId="169" fontId="6" fillId="0" borderId="0" xfId="32" applyNumberFormat="1"/>
    <xf numFmtId="0" fontId="2" fillId="0" borderId="0" xfId="32" applyFont="1" applyBorder="1"/>
    <xf numFmtId="9" fontId="82" fillId="0" borderId="0" xfId="14" applyFont="1" applyBorder="1"/>
    <xf numFmtId="17" fontId="6" fillId="0" borderId="0" xfId="32" applyNumberFormat="1" applyBorder="1"/>
    <xf numFmtId="9" fontId="86" fillId="6" borderId="0" xfId="32" applyNumberFormat="1" applyFont="1" applyFill="1" applyBorder="1" applyAlignment="1">
      <alignment horizontal="center" vertical="center"/>
    </xf>
    <xf numFmtId="9" fontId="86" fillId="6" borderId="0" xfId="32" quotePrefix="1" applyNumberFormat="1" applyFont="1" applyFill="1" applyBorder="1" applyAlignment="1">
      <alignment horizontal="center" vertical="center"/>
    </xf>
    <xf numFmtId="9" fontId="87" fillId="6" borderId="0" xfId="32" applyNumberFormat="1" applyFont="1" applyFill="1" applyBorder="1" applyAlignment="1">
      <alignment horizontal="center" vertical="center"/>
    </xf>
    <xf numFmtId="9" fontId="88" fillId="6" borderId="0" xfId="33" applyNumberFormat="1" applyFont="1" applyFill="1" applyBorder="1" applyAlignment="1">
      <alignment horizontal="center" vertical="center"/>
    </xf>
    <xf numFmtId="9" fontId="89" fillId="6" borderId="0" xfId="32" applyNumberFormat="1" applyFont="1" applyFill="1" applyBorder="1" applyAlignment="1">
      <alignment horizontal="left" vertical="center" wrapText="1" indent="1"/>
    </xf>
    <xf numFmtId="9" fontId="89" fillId="6" borderId="0" xfId="32" applyNumberFormat="1" applyFont="1" applyFill="1" applyBorder="1" applyAlignment="1">
      <alignment horizontal="center" vertical="center" wrapText="1"/>
    </xf>
    <xf numFmtId="0" fontId="85" fillId="6" borderId="0" xfId="32" applyFont="1" applyFill="1" applyBorder="1" applyAlignment="1">
      <alignment horizontal="center" vertical="center"/>
    </xf>
    <xf numFmtId="9" fontId="87" fillId="6" borderId="46" xfId="32" quotePrefix="1" applyNumberFormat="1" applyFont="1" applyFill="1" applyBorder="1" applyAlignment="1">
      <alignment horizontal="center" vertical="center"/>
    </xf>
    <xf numFmtId="0" fontId="17" fillId="6" borderId="1" xfId="2" applyFont="1" applyFill="1" applyBorder="1" applyAlignment="1" applyProtection="1">
      <alignment horizontal="left" vertical="center" wrapText="1" indent="1"/>
      <protection locked="0"/>
    </xf>
    <xf numFmtId="0" fontId="0" fillId="6" borderId="0" xfId="0" applyFill="1">
      <alignment wrapText="1"/>
    </xf>
    <xf numFmtId="9" fontId="17" fillId="6" borderId="1" xfId="2" applyNumberFormat="1" applyFont="1" applyFill="1" applyBorder="1" applyAlignment="1" applyProtection="1">
      <alignment horizontal="left" vertical="center" wrapText="1"/>
      <protection locked="0"/>
    </xf>
    <xf numFmtId="0" fontId="17" fillId="6" borderId="1" xfId="2" applyFont="1" applyFill="1" applyBorder="1" applyAlignment="1" applyProtection="1">
      <alignment horizontal="left" vertical="center" wrapText="1"/>
      <protection locked="0"/>
    </xf>
    <xf numFmtId="0" fontId="26" fillId="6" borderId="5" xfId="2" applyFont="1" applyFill="1" applyBorder="1" applyAlignment="1" applyProtection="1">
      <alignment horizontal="left" vertical="center" wrapText="1" indent="1"/>
      <protection locked="0"/>
    </xf>
    <xf numFmtId="0" fontId="4" fillId="6" borderId="77" xfId="32" applyFont="1" applyFill="1" applyBorder="1" applyAlignment="1">
      <alignment horizontal="center" vertical="center"/>
    </xf>
    <xf numFmtId="9" fontId="6" fillId="6" borderId="77" xfId="32" applyNumberFormat="1" applyFill="1" applyBorder="1" applyAlignment="1">
      <alignment horizontal="center" vertical="center"/>
    </xf>
    <xf numFmtId="10" fontId="19" fillId="0" borderId="0" xfId="0" applyNumberFormat="1" applyFont="1" applyFill="1" applyAlignment="1">
      <alignment vertical="center" wrapText="1"/>
    </xf>
    <xf numFmtId="170" fontId="19" fillId="0" borderId="0" xfId="0" applyNumberFormat="1" applyFont="1" applyFill="1" applyAlignment="1">
      <alignment vertical="center" wrapText="1"/>
    </xf>
    <xf numFmtId="9" fontId="22" fillId="4" borderId="1" xfId="14" applyFont="1" applyFill="1" applyBorder="1" applyAlignment="1" applyProtection="1">
      <alignment horizontal="center" vertical="center" wrapText="1"/>
      <protection locked="0"/>
    </xf>
    <xf numFmtId="9" fontId="22" fillId="4" borderId="6" xfId="15" applyFont="1" applyFill="1" applyBorder="1" applyAlignment="1" applyProtection="1">
      <alignment horizontal="center" vertical="center"/>
      <protection locked="0"/>
    </xf>
    <xf numFmtId="0" fontId="24" fillId="4" borderId="1" xfId="2" quotePrefix="1" applyFont="1" applyFill="1" applyBorder="1" applyAlignment="1" applyProtection="1">
      <alignment horizontal="left" vertical="center" wrapText="1" indent="1"/>
      <protection locked="0"/>
    </xf>
    <xf numFmtId="166" fontId="26" fillId="7" borderId="1" xfId="2" applyNumberFormat="1" applyFont="1" applyFill="1" applyBorder="1" applyAlignment="1" applyProtection="1">
      <alignment horizontal="right" vertical="center" wrapText="1" indent="1"/>
      <protection locked="0"/>
    </xf>
    <xf numFmtId="166" fontId="24" fillId="2" borderId="1" xfId="2" applyNumberFormat="1" applyFont="1" applyFill="1" applyBorder="1" applyAlignment="1" applyProtection="1">
      <alignment horizontal="right" vertical="center" wrapText="1" indent="1"/>
      <protection locked="0"/>
    </xf>
    <xf numFmtId="164" fontId="24" fillId="2" borderId="1" xfId="2" applyNumberFormat="1" applyFont="1" applyFill="1" applyBorder="1" applyAlignment="1" applyProtection="1">
      <alignment horizontal="right" vertical="center" wrapText="1" indent="1"/>
      <protection locked="0"/>
    </xf>
    <xf numFmtId="164" fontId="24" fillId="2" borderId="1" xfId="14" applyNumberFormat="1" applyFont="1" applyFill="1" applyBorder="1" applyAlignment="1" applyProtection="1">
      <alignment horizontal="right" vertical="center" wrapText="1" indent="1"/>
      <protection locked="0"/>
    </xf>
    <xf numFmtId="8" fontId="26" fillId="7" borderId="1" xfId="2" applyNumberFormat="1" applyFont="1" applyFill="1" applyBorder="1" applyAlignment="1" applyProtection="1">
      <alignment horizontal="right" vertical="center" wrapText="1" indent="1"/>
      <protection locked="0"/>
    </xf>
    <xf numFmtId="9" fontId="26" fillId="7" borderId="1" xfId="14" applyFont="1" applyFill="1" applyBorder="1" applyAlignment="1" applyProtection="1">
      <alignment horizontal="center" vertical="center" wrapText="1"/>
      <protection locked="0"/>
    </xf>
    <xf numFmtId="0" fontId="25" fillId="9" borderId="5" xfId="0" applyFont="1" applyFill="1" applyBorder="1" applyAlignment="1" applyProtection="1">
      <alignment horizontal="left" vertical="center" wrapText="1" indent="1"/>
      <protection locked="0"/>
    </xf>
    <xf numFmtId="0" fontId="25" fillId="9" borderId="2" xfId="0" applyFont="1" applyFill="1" applyBorder="1" applyAlignment="1" applyProtection="1">
      <alignment horizontal="left" vertical="center" wrapText="1" indent="1"/>
      <protection locked="0"/>
    </xf>
    <xf numFmtId="0" fontId="25" fillId="9" borderId="3" xfId="0" applyFont="1" applyFill="1" applyBorder="1" applyAlignment="1" applyProtection="1">
      <alignment horizontal="left" vertical="center" wrapText="1" indent="1"/>
      <protection locked="0"/>
    </xf>
    <xf numFmtId="0" fontId="26" fillId="7" borderId="5" xfId="2" applyFont="1" applyFill="1" applyBorder="1" applyAlignment="1" applyProtection="1">
      <alignment horizontal="left" vertical="center" wrapText="1" indent="1"/>
      <protection locked="0"/>
    </xf>
    <xf numFmtId="0" fontId="26" fillId="7" borderId="3" xfId="2" applyFont="1" applyFill="1" applyBorder="1" applyAlignment="1" applyProtection="1">
      <alignment horizontal="left" vertical="center" wrapText="1" indent="1"/>
      <protection locked="0"/>
    </xf>
    <xf numFmtId="0" fontId="23" fillId="9" borderId="6" xfId="9" applyFont="1" applyFill="1" applyBorder="1" applyAlignment="1">
      <alignment horizontal="center" vertical="center" wrapText="1"/>
    </xf>
    <xf numFmtId="0" fontId="23" fillId="9" borderId="7" xfId="9" applyFont="1" applyFill="1" applyBorder="1" applyAlignment="1">
      <alignment horizontal="center" vertical="center" wrapText="1"/>
    </xf>
    <xf numFmtId="0" fontId="26" fillId="4" borderId="7" xfId="9" applyFont="1" applyFill="1" applyBorder="1" applyAlignment="1">
      <alignment horizontal="left" vertical="center" indent="1"/>
    </xf>
    <xf numFmtId="9" fontId="24" fillId="4" borderId="5" xfId="14" applyFont="1" applyFill="1" applyBorder="1" applyAlignment="1">
      <alignment horizontal="center" vertical="center"/>
    </xf>
    <xf numFmtId="9" fontId="24" fillId="4" borderId="3" xfId="14" applyFont="1" applyFill="1" applyBorder="1" applyAlignment="1">
      <alignment horizontal="center" vertical="center"/>
    </xf>
    <xf numFmtId="0" fontId="18" fillId="2" borderId="5" xfId="2" applyFont="1" applyFill="1" applyBorder="1" applyAlignment="1" applyProtection="1">
      <alignment horizontal="left" vertical="top" wrapText="1" indent="1"/>
      <protection locked="0"/>
    </xf>
    <xf numFmtId="0" fontId="18" fillId="2" borderId="2" xfId="2" applyFont="1" applyFill="1" applyBorder="1" applyAlignment="1" applyProtection="1">
      <alignment horizontal="left" vertical="top" wrapText="1" indent="1"/>
      <protection locked="0"/>
    </xf>
    <xf numFmtId="0" fontId="18" fillId="2" borderId="3" xfId="2" applyFont="1" applyFill="1" applyBorder="1" applyAlignment="1" applyProtection="1">
      <alignment horizontal="left" vertical="top" wrapText="1" indent="1"/>
      <protection locked="0"/>
    </xf>
    <xf numFmtId="0" fontId="24" fillId="2" borderId="5" xfId="2" applyFont="1" applyFill="1" applyBorder="1" applyAlignment="1" applyProtection="1">
      <alignment horizontal="left" vertical="center" wrapText="1" indent="1"/>
      <protection locked="0"/>
    </xf>
    <xf numFmtId="0" fontId="24" fillId="2" borderId="2" xfId="2" applyFont="1" applyFill="1" applyBorder="1" applyAlignment="1" applyProtection="1">
      <alignment horizontal="left" vertical="center" wrapText="1" indent="1"/>
      <protection locked="0"/>
    </xf>
    <xf numFmtId="0" fontId="24" fillId="2" borderId="18" xfId="2" applyFont="1" applyFill="1" applyBorder="1" applyAlignment="1" applyProtection="1">
      <alignment horizontal="left" vertical="center" wrapText="1" indent="1"/>
      <protection locked="0"/>
    </xf>
    <xf numFmtId="166" fontId="26" fillId="7" borderId="5" xfId="2" applyNumberFormat="1" applyFont="1" applyFill="1" applyBorder="1" applyAlignment="1" applyProtection="1">
      <alignment horizontal="right" vertical="center" wrapText="1" indent="1"/>
      <protection locked="0"/>
    </xf>
    <xf numFmtId="166" fontId="26" fillId="7" borderId="3" xfId="2" applyNumberFormat="1" applyFont="1" applyFill="1" applyBorder="1" applyAlignment="1" applyProtection="1">
      <alignment horizontal="right" vertical="center" wrapText="1" indent="1"/>
      <protection locked="0"/>
    </xf>
    <xf numFmtId="164" fontId="24" fillId="2" borderId="1" xfId="2" applyNumberFormat="1" applyFont="1" applyFill="1" applyBorder="1" applyAlignment="1" applyProtection="1">
      <alignment horizontal="left" vertical="center" wrapText="1" indent="1"/>
      <protection locked="0"/>
    </xf>
    <xf numFmtId="166" fontId="26" fillId="7" borderId="1" xfId="2" applyNumberFormat="1" applyFont="1" applyFill="1" applyBorder="1" applyAlignment="1" applyProtection="1">
      <alignment horizontal="left" vertical="center" wrapText="1" indent="1"/>
      <protection locked="0"/>
    </xf>
    <xf numFmtId="166" fontId="26" fillId="7" borderId="1" xfId="2" applyNumberFormat="1" applyFont="1" applyFill="1" applyBorder="1" applyAlignment="1" applyProtection="1">
      <alignment horizontal="right" vertical="center" wrapText="1" indent="1"/>
      <protection locked="0"/>
    </xf>
    <xf numFmtId="0" fontId="26" fillId="7" borderId="1" xfId="2" applyFont="1" applyFill="1" applyBorder="1" applyAlignment="1" applyProtection="1">
      <alignment horizontal="left" vertical="center" wrapText="1" indent="1"/>
      <protection locked="0"/>
    </xf>
    <xf numFmtId="0" fontId="24" fillId="2" borderId="1" xfId="2" applyFont="1" applyFill="1" applyBorder="1" applyAlignment="1" applyProtection="1">
      <alignment horizontal="left" vertical="center" wrapText="1" indent="1"/>
      <protection locked="0"/>
    </xf>
    <xf numFmtId="0" fontId="25" fillId="9" borderId="5" xfId="0" applyFont="1" applyFill="1" applyBorder="1" applyAlignment="1" applyProtection="1">
      <alignment horizontal="left" vertical="center" indent="1"/>
      <protection locked="0"/>
    </xf>
    <xf numFmtId="0" fontId="25" fillId="9" borderId="2" xfId="0" applyFont="1" applyFill="1" applyBorder="1" applyAlignment="1" applyProtection="1">
      <alignment horizontal="left" vertical="center" indent="1"/>
      <protection locked="0"/>
    </xf>
    <xf numFmtId="0" fontId="25" fillId="9" borderId="3" xfId="0" applyFont="1" applyFill="1" applyBorder="1" applyAlignment="1" applyProtection="1">
      <alignment horizontal="left" vertical="center" indent="1"/>
      <protection locked="0"/>
    </xf>
    <xf numFmtId="0" fontId="23" fillId="9" borderId="1" xfId="2" applyFont="1" applyFill="1" applyBorder="1" applyAlignment="1" applyProtection="1">
      <alignment horizontal="center" vertical="center" wrapText="1"/>
      <protection locked="0"/>
    </xf>
    <xf numFmtId="0" fontId="23" fillId="9" borderId="5" xfId="9" applyFont="1" applyFill="1" applyBorder="1" applyAlignment="1">
      <alignment horizontal="center" vertical="center" wrapText="1"/>
    </xf>
    <xf numFmtId="0" fontId="23" fillId="9" borderId="2" xfId="9" applyFont="1" applyFill="1" applyBorder="1" applyAlignment="1">
      <alignment horizontal="center" vertical="center" wrapText="1"/>
    </xf>
    <xf numFmtId="0" fontId="23" fillId="9" borderId="3" xfId="9" applyFont="1" applyFill="1" applyBorder="1" applyAlignment="1">
      <alignment horizontal="center" vertical="center" wrapText="1"/>
    </xf>
    <xf numFmtId="0" fontId="26" fillId="7" borderId="5" xfId="2" applyFont="1" applyFill="1" applyBorder="1" applyAlignment="1" applyProtection="1">
      <alignment horizontal="center" vertical="center" wrapText="1"/>
      <protection locked="0"/>
    </xf>
    <xf numFmtId="0" fontId="26" fillId="7" borderId="2" xfId="2" applyFont="1" applyFill="1" applyBorder="1" applyAlignment="1" applyProtection="1">
      <alignment horizontal="center" vertical="center" wrapText="1"/>
      <protection locked="0"/>
    </xf>
    <xf numFmtId="0" fontId="26" fillId="7" borderId="3" xfId="2" applyFont="1" applyFill="1" applyBorder="1" applyAlignment="1" applyProtection="1">
      <alignment horizontal="center" vertical="center" wrapText="1"/>
      <protection locked="0"/>
    </xf>
    <xf numFmtId="0" fontId="26" fillId="4" borderId="5" xfId="2" applyFont="1" applyFill="1" applyBorder="1" applyAlignment="1" applyProtection="1">
      <alignment horizontal="left" vertical="center" wrapText="1" indent="1"/>
      <protection locked="0"/>
    </xf>
    <xf numFmtId="0" fontId="26" fillId="4" borderId="2" xfId="2" applyFont="1" applyFill="1" applyBorder="1" applyAlignment="1" applyProtection="1">
      <alignment horizontal="left" vertical="center" wrapText="1" indent="1"/>
      <protection locked="0"/>
    </xf>
    <xf numFmtId="0" fontId="26" fillId="4" borderId="2" xfId="2" applyFont="1" applyFill="1" applyBorder="1" applyAlignment="1" applyProtection="1">
      <alignment horizontal="left" vertical="center" wrapText="1"/>
      <protection locked="0"/>
    </xf>
    <xf numFmtId="0" fontId="23" fillId="9" borderId="8" xfId="9" applyFont="1" applyFill="1" applyBorder="1" applyAlignment="1">
      <alignment horizontal="center" vertical="center" wrapText="1"/>
    </xf>
    <xf numFmtId="0" fontId="23" fillId="9" borderId="10" xfId="9" applyFont="1" applyFill="1" applyBorder="1" applyAlignment="1">
      <alignment horizontal="center" vertical="center" wrapText="1"/>
    </xf>
    <xf numFmtId="0" fontId="23" fillId="9" borderId="11" xfId="9" applyFont="1" applyFill="1" applyBorder="1" applyAlignment="1">
      <alignment horizontal="center" vertical="center" wrapText="1"/>
    </xf>
    <xf numFmtId="0" fontId="23" fillId="9" borderId="12" xfId="9" applyFont="1" applyFill="1" applyBorder="1" applyAlignment="1">
      <alignment horizontal="center" vertical="center" wrapText="1"/>
    </xf>
    <xf numFmtId="0" fontId="26" fillId="7" borderId="5" xfId="9" applyFont="1" applyFill="1" applyBorder="1" applyAlignment="1">
      <alignment horizontal="left" vertical="center" indent="1"/>
    </xf>
    <xf numFmtId="0" fontId="26" fillId="7" borderId="3" xfId="9" applyFont="1" applyFill="1" applyBorder="1" applyAlignment="1">
      <alignment horizontal="left" vertical="center" indent="1"/>
    </xf>
    <xf numFmtId="0" fontId="24" fillId="2" borderId="14" xfId="9" applyFont="1" applyFill="1" applyBorder="1" applyAlignment="1">
      <alignment horizontal="left" vertical="center" indent="1"/>
    </xf>
    <xf numFmtId="0" fontId="24" fillId="2" borderId="0" xfId="9" applyFont="1" applyFill="1" applyBorder="1" applyAlignment="1">
      <alignment horizontal="left" vertical="center" indent="1"/>
    </xf>
    <xf numFmtId="0" fontId="24" fillId="2" borderId="15" xfId="9" applyFont="1" applyFill="1" applyBorder="1" applyAlignment="1">
      <alignment horizontal="left" vertical="center" indent="1"/>
    </xf>
    <xf numFmtId="168" fontId="24" fillId="4" borderId="1" xfId="14" applyNumberFormat="1" applyFont="1" applyFill="1" applyBorder="1" applyAlignment="1">
      <alignment horizontal="center" vertical="center"/>
    </xf>
    <xf numFmtId="9" fontId="24" fillId="4" borderId="1" xfId="14" applyFont="1" applyFill="1" applyBorder="1" applyAlignment="1">
      <alignment horizontal="left" vertical="center" indent="1"/>
    </xf>
    <xf numFmtId="0" fontId="34" fillId="4" borderId="5" xfId="2" applyFont="1" applyFill="1" applyBorder="1" applyAlignment="1" applyProtection="1">
      <alignment horizontal="right" vertical="center" wrapText="1" indent="1"/>
      <protection locked="0"/>
    </xf>
    <xf numFmtId="0" fontId="34" fillId="4" borderId="2" xfId="2" applyFont="1" applyFill="1" applyBorder="1" applyAlignment="1" applyProtection="1">
      <alignment horizontal="right" vertical="center" wrapText="1" indent="1"/>
      <protection locked="0"/>
    </xf>
    <xf numFmtId="0" fontId="34" fillId="4" borderId="3" xfId="2" applyFont="1" applyFill="1" applyBorder="1" applyAlignment="1" applyProtection="1">
      <alignment horizontal="right" vertical="center" wrapText="1" indent="1"/>
      <protection locked="0"/>
    </xf>
    <xf numFmtId="0" fontId="23" fillId="9" borderId="1" xfId="2" applyFont="1" applyFill="1" applyBorder="1" applyAlignment="1" applyProtection="1">
      <alignment horizontal="left" vertical="center" indent="1"/>
      <protection locked="0"/>
    </xf>
    <xf numFmtId="0" fontId="22" fillId="3" borderId="1" xfId="2" applyFont="1" applyFill="1" applyBorder="1" applyAlignment="1" applyProtection="1">
      <alignment horizontal="center" vertical="center" wrapText="1"/>
      <protection locked="0"/>
    </xf>
    <xf numFmtId="0" fontId="27" fillId="2" borderId="1" xfId="2" applyFont="1" applyFill="1" applyBorder="1" applyAlignment="1" applyProtection="1">
      <alignment horizontal="right" vertical="center" wrapText="1"/>
      <protection locked="0"/>
    </xf>
    <xf numFmtId="0" fontId="24" fillId="2" borderId="1" xfId="2" applyFont="1" applyFill="1" applyBorder="1" applyAlignment="1" applyProtection="1">
      <alignment horizontal="right" vertical="center" wrapText="1"/>
      <protection locked="0"/>
    </xf>
    <xf numFmtId="0" fontId="24" fillId="2" borderId="1" xfId="9" applyFont="1" applyFill="1" applyBorder="1" applyAlignment="1">
      <alignment horizontal="left" vertical="center" indent="1"/>
    </xf>
    <xf numFmtId="0" fontId="40" fillId="9" borderId="1" xfId="2" applyFont="1" applyFill="1" applyBorder="1" applyAlignment="1" applyProtection="1">
      <alignment horizontal="center" vertical="center" wrapText="1"/>
      <protection locked="0"/>
    </xf>
    <xf numFmtId="0" fontId="37" fillId="2" borderId="5" xfId="29" quotePrefix="1" applyFill="1" applyBorder="1" applyAlignment="1" applyProtection="1">
      <alignment horizontal="left" vertical="center" wrapText="1" indent="1"/>
      <protection locked="0"/>
    </xf>
    <xf numFmtId="0" fontId="37" fillId="2" borderId="2" xfId="29" applyFill="1" applyBorder="1" applyAlignment="1" applyProtection="1">
      <alignment horizontal="left" vertical="center" wrapText="1" indent="1"/>
      <protection locked="0"/>
    </xf>
    <xf numFmtId="0" fontId="37" fillId="2" borderId="3" xfId="29" applyFill="1" applyBorder="1" applyAlignment="1" applyProtection="1">
      <alignment horizontal="left" vertical="center" wrapText="1" indent="1"/>
      <protection locked="0"/>
    </xf>
    <xf numFmtId="0" fontId="23" fillId="9" borderId="9" xfId="9" applyFont="1" applyFill="1" applyBorder="1" applyAlignment="1">
      <alignment horizontal="center" vertical="center" wrapText="1"/>
    </xf>
    <xf numFmtId="0" fontId="23" fillId="9" borderId="4" xfId="9" applyFont="1" applyFill="1" applyBorder="1" applyAlignment="1">
      <alignment horizontal="center" vertical="center" wrapText="1"/>
    </xf>
    <xf numFmtId="0" fontId="26" fillId="7" borderId="5" xfId="9" applyFont="1" applyFill="1" applyBorder="1" applyAlignment="1">
      <alignment horizontal="center" vertical="center"/>
    </xf>
    <xf numFmtId="0" fontId="26" fillId="7" borderId="2" xfId="9" applyFont="1" applyFill="1" applyBorder="1" applyAlignment="1">
      <alignment horizontal="center" vertical="center"/>
    </xf>
    <xf numFmtId="0" fontId="26" fillId="7" borderId="3" xfId="9" applyFont="1" applyFill="1" applyBorder="1" applyAlignment="1">
      <alignment horizontal="center" vertical="center"/>
    </xf>
    <xf numFmtId="168" fontId="24" fillId="4" borderId="7" xfId="14" applyNumberFormat="1" applyFont="1" applyFill="1" applyBorder="1" applyAlignment="1">
      <alignment horizontal="center" vertical="center"/>
    </xf>
    <xf numFmtId="9" fontId="24" fillId="4" borderId="7" xfId="14" applyFont="1" applyFill="1" applyBorder="1" applyAlignment="1">
      <alignment horizontal="left" vertical="center" indent="1"/>
    </xf>
    <xf numFmtId="9" fontId="24" fillId="4" borderId="1" xfId="14" applyFont="1" applyFill="1" applyBorder="1" applyAlignment="1">
      <alignment horizontal="center" vertical="center"/>
    </xf>
    <xf numFmtId="0" fontId="26" fillId="4" borderId="1" xfId="9" applyFont="1" applyFill="1" applyBorder="1" applyAlignment="1">
      <alignment horizontal="left" vertical="center" indent="1"/>
    </xf>
    <xf numFmtId="9" fontId="24" fillId="4" borderId="5" xfId="14" applyFont="1" applyFill="1" applyBorder="1" applyAlignment="1">
      <alignment horizontal="left" vertical="center" indent="1"/>
    </xf>
    <xf numFmtId="9" fontId="24" fillId="4" borderId="3" xfId="14" applyFont="1" applyFill="1" applyBorder="1" applyAlignment="1">
      <alignment horizontal="left" vertical="center" indent="1"/>
    </xf>
    <xf numFmtId="0" fontId="45" fillId="0" borderId="1" xfId="2" applyFont="1" applyFill="1" applyBorder="1" applyAlignment="1" applyProtection="1">
      <alignment horizontal="left" vertical="center" wrapText="1" indent="1"/>
      <protection locked="0"/>
    </xf>
    <xf numFmtId="0" fontId="25" fillId="9" borderId="6" xfId="0" applyFont="1" applyFill="1" applyBorder="1" applyAlignment="1" applyProtection="1">
      <alignment horizontal="center" vertical="center" wrapText="1"/>
      <protection locked="0"/>
    </xf>
    <xf numFmtId="0" fontId="23" fillId="9" borderId="1" xfId="2" applyFont="1" applyFill="1" applyBorder="1" applyAlignment="1" applyProtection="1">
      <alignment horizontal="left" vertical="center" wrapText="1" indent="1"/>
      <protection locked="0"/>
    </xf>
    <xf numFmtId="0" fontId="21" fillId="0" borderId="1" xfId="2" applyFont="1" applyFill="1" applyBorder="1" applyAlignment="1" applyProtection="1">
      <alignment horizontal="left" vertical="center" wrapText="1" indent="1"/>
      <protection locked="0"/>
    </xf>
    <xf numFmtId="0" fontId="29" fillId="9" borderId="9" xfId="0" applyFont="1" applyFill="1" applyBorder="1" applyAlignment="1" applyProtection="1">
      <alignment horizontal="center" vertical="center" wrapText="1"/>
      <protection locked="0"/>
    </xf>
    <xf numFmtId="0" fontId="18" fillId="0" borderId="0" xfId="2" applyFont="1" applyFill="1" applyBorder="1" applyAlignment="1" applyProtection="1">
      <alignment vertical="top" wrapText="1"/>
      <protection locked="0"/>
    </xf>
    <xf numFmtId="0" fontId="20" fillId="0" borderId="0" xfId="2" applyFont="1" applyAlignment="1" applyProtection="1">
      <alignment horizontal="center" vertical="center" wrapText="1"/>
      <protection locked="0"/>
    </xf>
    <xf numFmtId="0" fontId="19" fillId="0" borderId="0" xfId="2" applyFont="1" applyAlignment="1" applyProtection="1">
      <alignment horizontal="center" vertical="center" wrapText="1"/>
      <protection locked="0"/>
    </xf>
    <xf numFmtId="0" fontId="22" fillId="4" borderId="1" xfId="2" applyFont="1" applyFill="1" applyBorder="1" applyAlignment="1" applyProtection="1">
      <alignment horizontal="left" vertical="center" wrapText="1" indent="1"/>
      <protection locked="0"/>
    </xf>
    <xf numFmtId="0" fontId="25" fillId="9" borderId="1" xfId="0" applyFont="1" applyFill="1" applyBorder="1" applyAlignment="1" applyProtection="1">
      <alignment horizontal="left" vertical="center" wrapText="1" indent="1"/>
      <protection locked="0"/>
    </xf>
    <xf numFmtId="0" fontId="45" fillId="6" borderId="1" xfId="2" applyFont="1" applyFill="1" applyBorder="1" applyAlignment="1" applyProtection="1">
      <alignment horizontal="left" vertical="center" wrapText="1" indent="1"/>
      <protection locked="0"/>
    </xf>
    <xf numFmtId="0" fontId="22" fillId="0" borderId="0" xfId="9" applyFont="1" applyFill="1" applyBorder="1" applyAlignment="1">
      <alignment horizontal="left" vertical="center"/>
    </xf>
    <xf numFmtId="0" fontId="22" fillId="0" borderId="13" xfId="9" applyFont="1" applyFill="1" applyBorder="1" applyAlignment="1">
      <alignment horizontal="left" vertical="center"/>
    </xf>
    <xf numFmtId="9" fontId="22" fillId="0" borderId="0" xfId="9" applyNumberFormat="1" applyFont="1" applyFill="1" applyBorder="1" applyAlignment="1">
      <alignment horizontal="left" vertical="center"/>
    </xf>
    <xf numFmtId="166" fontId="24" fillId="2" borderId="1" xfId="2" applyNumberFormat="1" applyFont="1" applyFill="1" applyBorder="1" applyAlignment="1" applyProtection="1">
      <alignment horizontal="right" vertical="center" wrapText="1" indent="1"/>
      <protection locked="0"/>
    </xf>
    <xf numFmtId="0" fontId="26" fillId="4" borderId="1" xfId="2" applyFont="1" applyFill="1" applyBorder="1" applyAlignment="1" applyProtection="1">
      <alignment horizontal="left" vertical="center" wrapText="1" indent="1"/>
      <protection locked="0"/>
    </xf>
    <xf numFmtId="0" fontId="26" fillId="4" borderId="1" xfId="0" applyFont="1" applyFill="1" applyBorder="1" applyAlignment="1">
      <alignment horizontal="left" vertical="center" wrapText="1" indent="1"/>
    </xf>
    <xf numFmtId="0" fontId="26" fillId="4" borderId="1" xfId="2" applyFont="1" applyFill="1" applyBorder="1" applyAlignment="1" applyProtection="1">
      <alignment horizontal="left" vertical="center" wrapText="1"/>
      <protection locked="0"/>
    </xf>
    <xf numFmtId="0" fontId="26" fillId="4" borderId="3" xfId="2" applyFont="1" applyFill="1" applyBorder="1" applyAlignment="1" applyProtection="1">
      <alignment horizontal="left" vertical="center" wrapText="1" indent="1"/>
      <protection locked="0"/>
    </xf>
    <xf numFmtId="0" fontId="26" fillId="4" borderId="1" xfId="9" applyFont="1" applyFill="1" applyBorder="1" applyAlignment="1">
      <alignment horizontal="left" vertical="center" wrapText="1" indent="1"/>
    </xf>
    <xf numFmtId="49" fontId="26" fillId="4" borderId="5" xfId="2" applyNumberFormat="1" applyFont="1" applyFill="1" applyBorder="1" applyAlignment="1" applyProtection="1">
      <alignment horizontal="left" vertical="center" wrapText="1" indent="1"/>
      <protection locked="0"/>
    </xf>
    <xf numFmtId="49" fontId="26" fillId="4" borderId="2" xfId="2" applyNumberFormat="1" applyFont="1" applyFill="1" applyBorder="1" applyAlignment="1" applyProtection="1">
      <alignment horizontal="left" vertical="center" wrapText="1" indent="1"/>
      <protection locked="0"/>
    </xf>
    <xf numFmtId="49" fontId="26" fillId="4" borderId="3" xfId="2" applyNumberFormat="1" applyFont="1" applyFill="1" applyBorder="1" applyAlignment="1" applyProtection="1">
      <alignment horizontal="left" vertical="center" wrapText="1" indent="1"/>
      <protection locked="0"/>
    </xf>
    <xf numFmtId="0" fontId="23" fillId="10" borderId="8" xfId="0" applyFont="1" applyFill="1" applyBorder="1" applyAlignment="1" applyProtection="1">
      <alignment horizontal="left" vertical="center" wrapText="1" indent="1"/>
      <protection locked="0"/>
    </xf>
    <xf numFmtId="0" fontId="23" fillId="10" borderId="9" xfId="0" applyFont="1" applyFill="1" applyBorder="1" applyAlignment="1" applyProtection="1">
      <alignment horizontal="left" vertical="center" wrapText="1" indent="1"/>
      <protection locked="0"/>
    </xf>
    <xf numFmtId="0" fontId="23" fillId="10" borderId="10" xfId="0" applyFont="1" applyFill="1" applyBorder="1" applyAlignment="1" applyProtection="1">
      <alignment horizontal="left" vertical="center" wrapText="1" indent="1"/>
      <protection locked="0"/>
    </xf>
    <xf numFmtId="0" fontId="23" fillId="10" borderId="19" xfId="0" applyFont="1" applyFill="1" applyBorder="1" applyAlignment="1" applyProtection="1">
      <alignment horizontal="left" vertical="center" wrapText="1" indent="1"/>
      <protection locked="0"/>
    </xf>
    <xf numFmtId="0" fontId="23" fillId="10" borderId="0" xfId="0" applyFont="1" applyFill="1" applyBorder="1" applyAlignment="1" applyProtection="1">
      <alignment horizontal="left" vertical="center" wrapText="1" indent="1"/>
      <protection locked="0"/>
    </xf>
    <xf numFmtId="0" fontId="23" fillId="10" borderId="20" xfId="0" applyFont="1" applyFill="1" applyBorder="1" applyAlignment="1" applyProtection="1">
      <alignment horizontal="left" vertical="center" wrapText="1" indent="1"/>
      <protection locked="0"/>
    </xf>
    <xf numFmtId="0" fontId="23" fillId="10" borderId="11" xfId="0" applyFont="1" applyFill="1" applyBorder="1" applyAlignment="1" applyProtection="1">
      <alignment horizontal="left" vertical="center" wrapText="1" indent="1"/>
      <protection locked="0"/>
    </xf>
    <xf numFmtId="0" fontId="23" fillId="10" borderId="4" xfId="0" applyFont="1" applyFill="1" applyBorder="1" applyAlignment="1" applyProtection="1">
      <alignment horizontal="left" vertical="center" wrapText="1" indent="1"/>
      <protection locked="0"/>
    </xf>
    <xf numFmtId="0" fontId="23" fillId="10" borderId="12" xfId="0" applyFont="1" applyFill="1" applyBorder="1" applyAlignment="1" applyProtection="1">
      <alignment horizontal="left" vertical="center" wrapText="1" indent="1"/>
      <protection locked="0"/>
    </xf>
    <xf numFmtId="0" fontId="23" fillId="10" borderId="5" xfId="2" applyFont="1" applyFill="1" applyBorder="1" applyAlignment="1" applyProtection="1">
      <alignment horizontal="center" vertical="center" wrapText="1"/>
      <protection locked="0"/>
    </xf>
    <xf numFmtId="0" fontId="23" fillId="10" borderId="3" xfId="2" applyFont="1" applyFill="1" applyBorder="1" applyAlignment="1" applyProtection="1">
      <alignment horizontal="center" vertical="center" wrapText="1"/>
      <protection locked="0"/>
    </xf>
    <xf numFmtId="0" fontId="24" fillId="7" borderId="5" xfId="9" applyFont="1" applyFill="1" applyBorder="1" applyAlignment="1">
      <alignment horizontal="center" vertical="center" wrapText="1"/>
    </xf>
    <xf numFmtId="0" fontId="24" fillId="7" borderId="3" xfId="9" applyFont="1" applyFill="1" applyBorder="1" applyAlignment="1">
      <alignment horizontal="center" vertical="center" wrapText="1"/>
    </xf>
    <xf numFmtId="0" fontId="24" fillId="2" borderId="5" xfId="9" applyFont="1" applyFill="1" applyBorder="1" applyAlignment="1">
      <alignment horizontal="center" vertical="center" wrapText="1"/>
    </xf>
    <xf numFmtId="0" fontId="24" fillId="2" borderId="3" xfId="9" applyFont="1" applyFill="1" applyBorder="1" applyAlignment="1">
      <alignment horizontal="center" vertical="center" wrapText="1"/>
    </xf>
    <xf numFmtId="0" fontId="25" fillId="10" borderId="16" xfId="0" applyFont="1" applyFill="1" applyBorder="1" applyAlignment="1" applyProtection="1">
      <alignment horizontal="left" vertical="center" wrapText="1"/>
      <protection locked="0"/>
    </xf>
    <xf numFmtId="0" fontId="25" fillId="10" borderId="2" xfId="0" applyFont="1" applyFill="1" applyBorder="1" applyAlignment="1" applyProtection="1">
      <alignment horizontal="left" vertical="center" wrapText="1"/>
      <protection locked="0"/>
    </xf>
    <xf numFmtId="0" fontId="25" fillId="10" borderId="17" xfId="0" applyFont="1" applyFill="1" applyBorder="1" applyAlignment="1" applyProtection="1">
      <alignment horizontal="left" vertical="center" wrapText="1"/>
      <protection locked="0"/>
    </xf>
    <xf numFmtId="0" fontId="25" fillId="10" borderId="1" xfId="0" applyFont="1" applyFill="1" applyBorder="1" applyAlignment="1" applyProtection="1">
      <alignment horizontal="center" vertical="center" wrapText="1"/>
      <protection locked="0"/>
    </xf>
    <xf numFmtId="0" fontId="26" fillId="4" borderId="5" xfId="2" applyFont="1" applyFill="1" applyBorder="1" applyAlignment="1" applyProtection="1">
      <alignment horizontal="left" vertical="center" wrapText="1"/>
      <protection locked="0"/>
    </xf>
    <xf numFmtId="0" fontId="26" fillId="4" borderId="3" xfId="2" applyFont="1" applyFill="1" applyBorder="1" applyAlignment="1" applyProtection="1">
      <alignment horizontal="left" vertical="center" wrapText="1"/>
      <protection locked="0"/>
    </xf>
    <xf numFmtId="164" fontId="24" fillId="2" borderId="1" xfId="14" applyNumberFormat="1" applyFont="1" applyFill="1" applyBorder="1" applyAlignment="1" applyProtection="1">
      <alignment horizontal="left" vertical="center" wrapText="1" indent="1"/>
      <protection locked="0"/>
    </xf>
    <xf numFmtId="0" fontId="25" fillId="10" borderId="5" xfId="0" applyFont="1" applyFill="1" applyBorder="1" applyAlignment="1" applyProtection="1">
      <alignment horizontal="center" vertical="center" wrapText="1"/>
      <protection locked="0"/>
    </xf>
    <xf numFmtId="0" fontId="25" fillId="10" borderId="2" xfId="0" applyFont="1" applyFill="1" applyBorder="1" applyAlignment="1" applyProtection="1">
      <alignment horizontal="center" vertical="center" wrapText="1"/>
      <protection locked="0"/>
    </xf>
    <xf numFmtId="0" fontId="25" fillId="10" borderId="3" xfId="0" applyFont="1" applyFill="1" applyBorder="1" applyAlignment="1" applyProtection="1">
      <alignment horizontal="center" vertical="center" wrapText="1"/>
      <protection locked="0"/>
    </xf>
    <xf numFmtId="49" fontId="26" fillId="4" borderId="5" xfId="29" applyNumberFormat="1" applyFont="1" applyFill="1" applyBorder="1" applyAlignment="1" applyProtection="1">
      <alignment horizontal="left" vertical="center" wrapText="1" indent="1"/>
      <protection locked="0"/>
    </xf>
    <xf numFmtId="49" fontId="26" fillId="4" borderId="2" xfId="29" applyNumberFormat="1" applyFont="1" applyFill="1" applyBorder="1" applyAlignment="1" applyProtection="1">
      <alignment horizontal="left" vertical="center" wrapText="1" indent="1"/>
      <protection locked="0"/>
    </xf>
    <xf numFmtId="49" fontId="26" fillId="4" borderId="3" xfId="29" applyNumberFormat="1" applyFont="1" applyFill="1" applyBorder="1" applyAlignment="1" applyProtection="1">
      <alignment horizontal="left" vertical="center" wrapText="1" indent="1"/>
      <protection locked="0"/>
    </xf>
    <xf numFmtId="49" fontId="67" fillId="4" borderId="5" xfId="2" applyNumberFormat="1" applyFont="1" applyFill="1" applyBorder="1" applyAlignment="1" applyProtection="1">
      <alignment horizontal="left" vertical="center" wrapText="1" indent="1"/>
      <protection locked="0"/>
    </xf>
    <xf numFmtId="49" fontId="67" fillId="4" borderId="2" xfId="2" applyNumberFormat="1" applyFont="1" applyFill="1" applyBorder="1" applyAlignment="1" applyProtection="1">
      <alignment horizontal="left" vertical="center" wrapText="1" indent="1"/>
      <protection locked="0"/>
    </xf>
    <xf numFmtId="49" fontId="67" fillId="4" borderId="3" xfId="2" applyNumberFormat="1" applyFont="1" applyFill="1" applyBorder="1" applyAlignment="1" applyProtection="1">
      <alignment horizontal="left" vertical="center" wrapText="1" indent="1"/>
      <protection locked="0"/>
    </xf>
    <xf numFmtId="49" fontId="26" fillId="4" borderId="5" xfId="2" applyNumberFormat="1" applyFont="1" applyFill="1" applyBorder="1" applyAlignment="1" applyProtection="1">
      <alignment horizontal="left" vertical="center" wrapText="1"/>
      <protection locked="0"/>
    </xf>
    <xf numFmtId="49" fontId="26" fillId="4" borderId="2" xfId="2" applyNumberFormat="1" applyFont="1" applyFill="1" applyBorder="1" applyAlignment="1" applyProtection="1">
      <alignment horizontal="left" vertical="center" wrapText="1"/>
      <protection locked="0"/>
    </xf>
    <xf numFmtId="9" fontId="24" fillId="4" borderId="8" xfId="14" applyFont="1" applyFill="1" applyBorder="1" applyAlignment="1">
      <alignment horizontal="center" vertical="center"/>
    </xf>
    <xf numFmtId="9" fontId="24" fillId="4" borderId="10" xfId="14" applyFont="1" applyFill="1" applyBorder="1" applyAlignment="1">
      <alignment horizontal="center" vertical="center"/>
    </xf>
    <xf numFmtId="9" fontId="24" fillId="4" borderId="19" xfId="14" applyFont="1" applyFill="1" applyBorder="1" applyAlignment="1">
      <alignment horizontal="center" vertical="center"/>
    </xf>
    <xf numFmtId="9" fontId="24" fillId="4" borderId="20" xfId="14" applyFont="1" applyFill="1" applyBorder="1" applyAlignment="1">
      <alignment horizontal="center" vertical="center"/>
    </xf>
    <xf numFmtId="9" fontId="24" fillId="4" borderId="11" xfId="14" applyFont="1" applyFill="1" applyBorder="1" applyAlignment="1">
      <alignment horizontal="center" vertical="center"/>
    </xf>
    <xf numFmtId="9" fontId="24" fillId="4" borderId="12" xfId="14" applyFont="1" applyFill="1" applyBorder="1" applyAlignment="1">
      <alignment horizontal="center" vertical="center"/>
    </xf>
    <xf numFmtId="0" fontId="24" fillId="2" borderId="5" xfId="9" applyFont="1" applyFill="1" applyBorder="1" applyAlignment="1">
      <alignment horizontal="right" vertical="center" indent="1"/>
    </xf>
    <xf numFmtId="0" fontId="24" fillId="2" borderId="2" xfId="9" applyFont="1" applyFill="1" applyBorder="1" applyAlignment="1">
      <alignment horizontal="right" vertical="center" indent="1"/>
    </xf>
    <xf numFmtId="0" fontId="24" fillId="2" borderId="3" xfId="9" applyFont="1" applyFill="1" applyBorder="1" applyAlignment="1">
      <alignment horizontal="right" vertical="center" indent="1"/>
    </xf>
    <xf numFmtId="9" fontId="24" fillId="2" borderId="5" xfId="14" applyFont="1" applyFill="1" applyBorder="1" applyAlignment="1">
      <alignment horizontal="center" vertical="center"/>
    </xf>
    <xf numFmtId="9" fontId="24" fillId="2" borderId="3" xfId="14" applyFont="1" applyFill="1" applyBorder="1" applyAlignment="1">
      <alignment horizontal="center" vertical="center"/>
    </xf>
    <xf numFmtId="170" fontId="24" fillId="2" borderId="1" xfId="14" applyNumberFormat="1" applyFont="1" applyFill="1" applyBorder="1" applyAlignment="1">
      <alignment horizontal="center" vertical="center"/>
    </xf>
    <xf numFmtId="9" fontId="24" fillId="2" borderId="5" xfId="14" applyFont="1" applyFill="1" applyBorder="1" applyAlignment="1">
      <alignment horizontal="right" vertical="center"/>
    </xf>
    <xf numFmtId="9" fontId="24" fillId="2" borderId="2" xfId="14" applyFont="1" applyFill="1" applyBorder="1" applyAlignment="1">
      <alignment horizontal="right" vertical="center"/>
    </xf>
    <xf numFmtId="9" fontId="24" fillId="2" borderId="3" xfId="14" applyFont="1" applyFill="1" applyBorder="1" applyAlignment="1">
      <alignment horizontal="right" vertical="center"/>
    </xf>
    <xf numFmtId="0" fontId="33" fillId="2" borderId="3" xfId="2" applyFont="1" applyFill="1" applyBorder="1" applyAlignment="1" applyProtection="1">
      <alignment horizontal="right" vertical="center" wrapText="1" indent="1"/>
      <protection locked="0"/>
    </xf>
    <xf numFmtId="0" fontId="33" fillId="2" borderId="1" xfId="2" applyFont="1" applyFill="1" applyBorder="1" applyAlignment="1" applyProtection="1">
      <alignment horizontal="right" vertical="center" wrapText="1" indent="1"/>
      <protection locked="0"/>
    </xf>
    <xf numFmtId="0" fontId="23" fillId="10" borderId="5" xfId="0" applyFont="1" applyFill="1" applyBorder="1" applyAlignment="1" applyProtection="1">
      <alignment horizontal="center" vertical="center" wrapText="1"/>
      <protection locked="0"/>
    </xf>
    <xf numFmtId="0" fontId="23" fillId="10" borderId="2" xfId="0" applyFont="1" applyFill="1" applyBorder="1" applyAlignment="1" applyProtection="1">
      <alignment horizontal="center" vertical="center" wrapText="1"/>
      <protection locked="0"/>
    </xf>
    <xf numFmtId="0" fontId="23" fillId="10" borderId="3" xfId="0" applyFont="1" applyFill="1" applyBorder="1" applyAlignment="1" applyProtection="1">
      <alignment horizontal="center" vertical="center" wrapText="1"/>
      <protection locked="0"/>
    </xf>
    <xf numFmtId="0" fontId="23" fillId="10" borderId="8" xfId="2" applyFont="1" applyFill="1" applyBorder="1" applyAlignment="1" applyProtection="1">
      <alignment horizontal="center" vertical="center" wrapText="1"/>
      <protection locked="0"/>
    </xf>
    <xf numFmtId="0" fontId="23" fillId="10" borderId="9" xfId="2" applyFont="1" applyFill="1" applyBorder="1" applyAlignment="1" applyProtection="1">
      <alignment horizontal="center" vertical="center" wrapText="1"/>
      <protection locked="0"/>
    </xf>
    <xf numFmtId="0" fontId="23" fillId="10" borderId="10" xfId="2" applyFont="1" applyFill="1" applyBorder="1" applyAlignment="1" applyProtection="1">
      <alignment horizontal="center" vertical="center" wrapText="1"/>
      <protection locked="0"/>
    </xf>
    <xf numFmtId="0" fontId="100" fillId="7" borderId="20" xfId="0" applyFont="1" applyFill="1" applyBorder="1" applyAlignment="1">
      <alignment horizontal="center" vertical="center" textRotation="90" wrapText="1"/>
    </xf>
    <xf numFmtId="0" fontId="30" fillId="10" borderId="0" xfId="0" applyFont="1" applyFill="1" applyAlignment="1">
      <alignment horizontal="center" vertical="center" wrapText="1"/>
    </xf>
    <xf numFmtId="0" fontId="94" fillId="7" borderId="20" xfId="2" applyFont="1" applyFill="1" applyBorder="1" applyAlignment="1">
      <alignment horizontal="center" vertical="center" textRotation="90" wrapText="1"/>
    </xf>
    <xf numFmtId="0" fontId="95" fillId="7" borderId="65" xfId="4" applyFont="1" applyFill="1" applyBorder="1" applyAlignment="1">
      <alignment horizontal="center" vertical="center" textRotation="90" wrapText="1"/>
    </xf>
    <xf numFmtId="0" fontId="26" fillId="6" borderId="5" xfId="2" applyFont="1" applyFill="1" applyBorder="1" applyAlignment="1" applyProtection="1">
      <alignment horizontal="left" vertical="center" wrapText="1" indent="1"/>
      <protection locked="0"/>
    </xf>
    <xf numFmtId="0" fontId="26" fillId="6" borderId="2" xfId="2" applyFont="1" applyFill="1" applyBorder="1" applyAlignment="1" applyProtection="1">
      <alignment horizontal="left" vertical="center" wrapText="1" indent="1"/>
      <protection locked="0"/>
    </xf>
    <xf numFmtId="0" fontId="26" fillId="6" borderId="3" xfId="2" applyFont="1" applyFill="1" applyBorder="1" applyAlignment="1" applyProtection="1">
      <alignment horizontal="left" vertical="center" wrapText="1" indent="1"/>
      <protection locked="0"/>
    </xf>
    <xf numFmtId="0" fontId="95" fillId="7" borderId="20" xfId="4" applyFont="1" applyFill="1" applyBorder="1" applyAlignment="1">
      <alignment horizontal="center" vertical="center" textRotation="90" wrapText="1"/>
    </xf>
    <xf numFmtId="0" fontId="51" fillId="6" borderId="74" xfId="2" applyFont="1" applyFill="1" applyBorder="1" applyAlignment="1">
      <alignment horizontal="center" vertical="center" wrapText="1"/>
    </xf>
    <xf numFmtId="0" fontId="51" fillId="6" borderId="76" xfId="2" applyFont="1" applyFill="1" applyBorder="1" applyAlignment="1">
      <alignment horizontal="center" vertical="center" wrapText="1"/>
    </xf>
    <xf numFmtId="0" fontId="51" fillId="6" borderId="75" xfId="2" applyFont="1" applyFill="1" applyBorder="1" applyAlignment="1">
      <alignment horizontal="center" vertical="center" wrapText="1"/>
    </xf>
    <xf numFmtId="0" fontId="52" fillId="6" borderId="74" xfId="2" applyFont="1" applyFill="1" applyBorder="1" applyAlignment="1">
      <alignment horizontal="left" vertical="center" wrapText="1" indent="2"/>
    </xf>
    <xf numFmtId="0" fontId="52" fillId="6" borderId="75" xfId="2" applyFont="1" applyFill="1" applyBorder="1" applyAlignment="1">
      <alignment horizontal="left" vertical="center" wrapText="1" indent="2"/>
    </xf>
    <xf numFmtId="0" fontId="52" fillId="6" borderId="76" xfId="2" applyFont="1" applyFill="1" applyBorder="1" applyAlignment="1">
      <alignment horizontal="left" vertical="center" wrapText="1" indent="2"/>
    </xf>
    <xf numFmtId="0" fontId="53" fillId="6" borderId="74" xfId="2" applyFont="1" applyFill="1" applyBorder="1" applyAlignment="1">
      <alignment horizontal="center" vertical="center" wrapText="1"/>
    </xf>
    <xf numFmtId="0" fontId="53" fillId="6" borderId="76" xfId="2" applyFont="1" applyFill="1" applyBorder="1" applyAlignment="1">
      <alignment horizontal="center" vertical="center" wrapText="1"/>
    </xf>
    <xf numFmtId="0" fontId="53" fillId="6" borderId="75" xfId="2" applyFont="1" applyFill="1" applyBorder="1" applyAlignment="1">
      <alignment horizontal="center" vertical="center" wrapText="1"/>
    </xf>
    <xf numFmtId="0" fontId="51" fillId="4" borderId="21" xfId="2" applyFont="1" applyFill="1" applyBorder="1" applyAlignment="1">
      <alignment horizontal="left" vertical="center" wrapText="1" indent="1"/>
    </xf>
    <xf numFmtId="0" fontId="71" fillId="5" borderId="38" xfId="2" applyFont="1" applyFill="1" applyBorder="1" applyAlignment="1">
      <alignment horizontal="center" vertical="center" wrapText="1"/>
    </xf>
    <xf numFmtId="0" fontId="71" fillId="5" borderId="39" xfId="2" applyFont="1" applyFill="1" applyBorder="1" applyAlignment="1">
      <alignment horizontal="center" vertical="center" wrapText="1"/>
    </xf>
    <xf numFmtId="0" fontId="71" fillId="5" borderId="40" xfId="2" applyFont="1" applyFill="1" applyBorder="1" applyAlignment="1">
      <alignment horizontal="center" vertical="center" wrapText="1"/>
    </xf>
    <xf numFmtId="0" fontId="50" fillId="5" borderId="21" xfId="2" applyFont="1" applyFill="1" applyBorder="1" applyAlignment="1">
      <alignment horizontal="left" vertical="center" wrapText="1" indent="1"/>
    </xf>
    <xf numFmtId="0" fontId="53" fillId="6" borderId="74" xfId="2" applyFont="1" applyFill="1" applyBorder="1" applyAlignment="1">
      <alignment horizontal="left" vertical="center" wrapText="1" indent="1"/>
    </xf>
    <xf numFmtId="0" fontId="53" fillId="6" borderId="75" xfId="2" applyFont="1" applyFill="1" applyBorder="1" applyAlignment="1">
      <alignment horizontal="left" vertical="center" wrapText="1" indent="1"/>
    </xf>
    <xf numFmtId="0" fontId="54" fillId="0" borderId="0" xfId="4" applyFont="1" applyFill="1" applyBorder="1" applyAlignment="1">
      <alignment horizontal="left" vertical="center" wrapText="1" indent="1"/>
    </xf>
    <xf numFmtId="2" fontId="58" fillId="5" borderId="1" xfId="0" applyNumberFormat="1" applyFont="1" applyFill="1" applyBorder="1" applyAlignment="1" applyProtection="1">
      <alignment horizontal="center" vertical="center"/>
    </xf>
    <xf numFmtId="0" fontId="28" fillId="0" borderId="28" xfId="0" applyFont="1" applyFill="1" applyBorder="1" applyAlignment="1" applyProtection="1">
      <alignment horizontal="right" vertical="center" wrapText="1"/>
      <protection locked="0"/>
    </xf>
    <xf numFmtId="0" fontId="28" fillId="0" borderId="29" xfId="0" applyFont="1" applyFill="1" applyBorder="1" applyAlignment="1" applyProtection="1">
      <alignment horizontal="right" vertical="center" wrapText="1"/>
      <protection locked="0"/>
    </xf>
    <xf numFmtId="0" fontId="61" fillId="5" borderId="23" xfId="0" applyFont="1" applyFill="1" applyBorder="1" applyAlignment="1" applyProtection="1">
      <alignment horizontal="center" vertical="center" wrapText="1"/>
      <protection locked="0"/>
    </xf>
    <xf numFmtId="0" fontId="61" fillId="5" borderId="24" xfId="0" applyFont="1" applyFill="1" applyBorder="1" applyAlignment="1" applyProtection="1">
      <alignment horizontal="center" vertical="center" wrapText="1"/>
      <protection locked="0"/>
    </xf>
    <xf numFmtId="0" fontId="61" fillId="5" borderId="25" xfId="0" applyFont="1" applyFill="1" applyBorder="1" applyAlignment="1" applyProtection="1">
      <alignment horizontal="center" vertical="center" wrapText="1"/>
      <protection locked="0"/>
    </xf>
    <xf numFmtId="0" fontId="42" fillId="0" borderId="26" xfId="0" applyFont="1" applyFill="1" applyBorder="1" applyAlignment="1" applyProtection="1">
      <alignment horizontal="center" vertical="center" wrapText="1"/>
      <protection locked="0"/>
    </xf>
    <xf numFmtId="0" fontId="29" fillId="5" borderId="27" xfId="0" applyFont="1" applyFill="1" applyBorder="1" applyAlignment="1" applyProtection="1">
      <alignment horizontal="center" vertical="center" wrapText="1"/>
      <protection locked="0"/>
    </xf>
    <xf numFmtId="0" fontId="29" fillId="5" borderId="35" xfId="0" applyFont="1" applyFill="1" applyBorder="1" applyAlignment="1" applyProtection="1">
      <alignment horizontal="center" vertical="center" wrapText="1"/>
      <protection locked="0"/>
    </xf>
    <xf numFmtId="0" fontId="29" fillId="5" borderId="28" xfId="0" applyFont="1" applyFill="1" applyBorder="1" applyAlignment="1" applyProtection="1">
      <alignment horizontal="center" vertical="center" wrapText="1"/>
      <protection locked="0"/>
    </xf>
    <xf numFmtId="0" fontId="29" fillId="5" borderId="29" xfId="0" applyFont="1" applyFill="1" applyBorder="1" applyAlignment="1" applyProtection="1">
      <alignment horizontal="center" vertical="center" wrapText="1"/>
      <protection locked="0"/>
    </xf>
    <xf numFmtId="0" fontId="29" fillId="5" borderId="30" xfId="0" applyFont="1" applyFill="1" applyBorder="1" applyAlignment="1" applyProtection="1">
      <alignment horizontal="center" vertical="center" wrapText="1"/>
      <protection locked="0"/>
    </xf>
    <xf numFmtId="0" fontId="29" fillId="5" borderId="31" xfId="0" applyFont="1" applyFill="1" applyBorder="1" applyAlignment="1" applyProtection="1">
      <alignment horizontal="center" vertical="center" wrapText="1"/>
      <protection locked="0"/>
    </xf>
    <xf numFmtId="0" fontId="29" fillId="5" borderId="32" xfId="0" applyFont="1" applyFill="1" applyBorder="1" applyAlignment="1" applyProtection="1">
      <alignment horizontal="center" vertical="center" wrapText="1"/>
      <protection locked="0"/>
    </xf>
    <xf numFmtId="0" fontId="29" fillId="5" borderId="33" xfId="0" applyFont="1" applyFill="1" applyBorder="1" applyAlignment="1" applyProtection="1">
      <alignment horizontal="center" vertical="center" wrapText="1"/>
      <protection locked="0"/>
    </xf>
    <xf numFmtId="0" fontId="29" fillId="5" borderId="34" xfId="0" applyFont="1" applyFill="1" applyBorder="1" applyAlignment="1" applyProtection="1">
      <alignment horizontal="center" vertical="center" wrapText="1"/>
      <protection locked="0"/>
    </xf>
    <xf numFmtId="9" fontId="88" fillId="6" borderId="59" xfId="33" applyNumberFormat="1" applyFont="1" applyFill="1" applyBorder="1" applyAlignment="1">
      <alignment horizontal="center" vertical="center"/>
    </xf>
    <xf numFmtId="9" fontId="88" fillId="6" borderId="51" xfId="33" applyNumberFormat="1" applyFont="1" applyFill="1" applyBorder="1" applyAlignment="1">
      <alignment horizontal="center" vertical="center"/>
    </xf>
    <xf numFmtId="0" fontId="57" fillId="0" borderId="0" xfId="32" applyFont="1" applyBorder="1" applyAlignment="1">
      <alignment horizontal="left" vertical="center" wrapText="1"/>
    </xf>
    <xf numFmtId="0" fontId="6" fillId="0" borderId="0" xfId="32" applyFont="1" applyAlignment="1">
      <alignment wrapText="1"/>
    </xf>
    <xf numFmtId="0" fontId="6" fillId="0" borderId="0" xfId="32" applyAlignment="1">
      <alignment wrapText="1"/>
    </xf>
    <xf numFmtId="0" fontId="3" fillId="0" borderId="0" xfId="32" applyFont="1" applyAlignment="1">
      <alignment vertical="center" wrapText="1"/>
    </xf>
    <xf numFmtId="0" fontId="6" fillId="0" borderId="0" xfId="32" applyAlignment="1">
      <alignment vertical="center" wrapText="1"/>
    </xf>
    <xf numFmtId="0" fontId="1" fillId="0" borderId="0" xfId="32" applyFont="1" applyAlignment="1">
      <alignment wrapText="1"/>
    </xf>
    <xf numFmtId="2" fontId="85" fillId="13" borderId="44" xfId="32" applyNumberFormat="1" applyFont="1" applyFill="1" applyBorder="1" applyAlignment="1">
      <alignment horizontal="center" vertical="center"/>
    </xf>
    <xf numFmtId="2" fontId="85" fillId="13" borderId="49" xfId="32" applyNumberFormat="1" applyFont="1" applyFill="1" applyBorder="1" applyAlignment="1">
      <alignment horizontal="center" vertical="center"/>
    </xf>
    <xf numFmtId="2" fontId="85" fillId="13" borderId="53" xfId="32" applyNumberFormat="1" applyFont="1" applyFill="1" applyBorder="1" applyAlignment="1">
      <alignment horizontal="center" vertical="center"/>
    </xf>
    <xf numFmtId="0" fontId="85" fillId="7" borderId="50" xfId="32" applyFont="1" applyFill="1" applyBorder="1" applyAlignment="1">
      <alignment horizontal="center" vertical="center"/>
    </xf>
    <xf numFmtId="9" fontId="86" fillId="6" borderId="51" xfId="32" applyNumberFormat="1" applyFont="1" applyFill="1" applyBorder="1" applyAlignment="1">
      <alignment horizontal="center" vertical="center"/>
    </xf>
    <xf numFmtId="9" fontId="87" fillId="6" borderId="51" xfId="32" applyNumberFormat="1" applyFont="1" applyFill="1" applyBorder="1" applyAlignment="1">
      <alignment horizontal="center" vertical="center"/>
    </xf>
    <xf numFmtId="0" fontId="91" fillId="6" borderId="0" xfId="32" applyFont="1" applyFill="1" applyAlignment="1">
      <alignment horizontal="left" wrapText="1"/>
    </xf>
    <xf numFmtId="0" fontId="91" fillId="6" borderId="0" xfId="32" applyFont="1" applyFill="1" applyBorder="1" applyAlignment="1">
      <alignment horizontal="left" wrapText="1"/>
    </xf>
    <xf numFmtId="9" fontId="89" fillId="6" borderId="59" xfId="32" applyNumberFormat="1" applyFont="1" applyFill="1" applyBorder="1" applyAlignment="1">
      <alignment horizontal="left" vertical="center" wrapText="1" indent="1"/>
    </xf>
    <xf numFmtId="9" fontId="89" fillId="6" borderId="51" xfId="32" applyNumberFormat="1" applyFont="1" applyFill="1" applyBorder="1" applyAlignment="1">
      <alignment horizontal="left" vertical="center" wrapText="1" indent="1"/>
    </xf>
    <xf numFmtId="0" fontId="85" fillId="13" borderId="67" xfId="32" applyFont="1" applyFill="1" applyBorder="1" applyAlignment="1">
      <alignment horizontal="center" vertical="center"/>
    </xf>
    <xf numFmtId="0" fontId="85" fillId="13" borderId="68" xfId="32" applyFont="1" applyFill="1" applyBorder="1" applyAlignment="1">
      <alignment horizontal="center" vertical="center"/>
    </xf>
    <xf numFmtId="0" fontId="85" fillId="13" borderId="69" xfId="32" applyFont="1" applyFill="1" applyBorder="1" applyAlignment="1">
      <alignment horizontal="center" vertical="center"/>
    </xf>
    <xf numFmtId="168" fontId="89" fillId="6" borderId="46" xfId="32" applyNumberFormat="1" applyFont="1" applyFill="1" applyBorder="1" applyAlignment="1">
      <alignment horizontal="left" vertical="center" wrapText="1" indent="1"/>
    </xf>
    <xf numFmtId="9" fontId="89" fillId="6" borderId="55" xfId="32" applyNumberFormat="1" applyFont="1" applyFill="1" applyBorder="1" applyAlignment="1">
      <alignment horizontal="left" vertical="center" wrapText="1" indent="1"/>
    </xf>
    <xf numFmtId="0" fontId="85" fillId="7" borderId="61" xfId="32" applyFont="1" applyFill="1" applyBorder="1" applyAlignment="1">
      <alignment horizontal="center" vertical="center"/>
    </xf>
    <xf numFmtId="0" fontId="85" fillId="7" borderId="63" xfId="32" applyFont="1" applyFill="1" applyBorder="1" applyAlignment="1">
      <alignment horizontal="center" vertical="center"/>
    </xf>
    <xf numFmtId="0" fontId="85" fillId="7" borderId="70" xfId="32" applyFont="1" applyFill="1" applyBorder="1" applyAlignment="1">
      <alignment horizontal="center" vertical="center"/>
    </xf>
    <xf numFmtId="9" fontId="86" fillId="6" borderId="62" xfId="32" applyNumberFormat="1" applyFont="1" applyFill="1" applyBorder="1" applyAlignment="1">
      <alignment horizontal="center" vertical="center"/>
    </xf>
    <xf numFmtId="9" fontId="86" fillId="6" borderId="47" xfId="32" applyNumberFormat="1" applyFont="1" applyFill="1" applyBorder="1" applyAlignment="1">
      <alignment horizontal="center" vertical="center"/>
    </xf>
    <xf numFmtId="9" fontId="86" fillId="6" borderId="46" xfId="32" applyNumberFormat="1" applyFont="1" applyFill="1" applyBorder="1" applyAlignment="1">
      <alignment horizontal="center" vertical="center"/>
    </xf>
    <xf numFmtId="9" fontId="88" fillId="6" borderId="62" xfId="33" applyNumberFormat="1" applyFont="1" applyFill="1" applyBorder="1" applyAlignment="1">
      <alignment horizontal="center" vertical="center"/>
    </xf>
    <xf numFmtId="9" fontId="88" fillId="6" borderId="47" xfId="33" applyNumberFormat="1" applyFont="1" applyFill="1" applyBorder="1" applyAlignment="1">
      <alignment horizontal="center" vertical="center"/>
    </xf>
    <xf numFmtId="9" fontId="88" fillId="6" borderId="56" xfId="33" applyNumberFormat="1" applyFont="1" applyFill="1" applyBorder="1" applyAlignment="1">
      <alignment horizontal="center" vertical="center"/>
    </xf>
    <xf numFmtId="9" fontId="89" fillId="6" borderId="62" xfId="32" applyNumberFormat="1" applyFont="1" applyFill="1" applyBorder="1" applyAlignment="1">
      <alignment horizontal="left" vertical="center" wrapText="1" indent="1"/>
    </xf>
    <xf numFmtId="9" fontId="89" fillId="6" borderId="47" xfId="32" applyNumberFormat="1" applyFont="1" applyFill="1" applyBorder="1" applyAlignment="1">
      <alignment horizontal="left" vertical="center" wrapText="1" indent="1"/>
    </xf>
    <xf numFmtId="9" fontId="89" fillId="6" borderId="56" xfId="32" applyNumberFormat="1" applyFont="1" applyFill="1" applyBorder="1" applyAlignment="1">
      <alignment horizontal="left" vertical="center" wrapText="1" indent="1"/>
    </xf>
    <xf numFmtId="9" fontId="89" fillId="6" borderId="71" xfId="32" applyNumberFormat="1" applyFont="1" applyFill="1" applyBorder="1" applyAlignment="1">
      <alignment horizontal="center" vertical="center" wrapText="1"/>
    </xf>
    <xf numFmtId="9" fontId="89" fillId="6" borderId="72" xfId="32" applyNumberFormat="1" applyFont="1" applyFill="1" applyBorder="1" applyAlignment="1">
      <alignment horizontal="center" vertical="center" wrapText="1"/>
    </xf>
    <xf numFmtId="9" fontId="89" fillId="6" borderId="73" xfId="32" applyNumberFormat="1" applyFont="1" applyFill="1" applyBorder="1" applyAlignment="1">
      <alignment horizontal="center" vertical="center" wrapText="1"/>
    </xf>
    <xf numFmtId="9" fontId="89" fillId="6" borderId="60" xfId="32" applyNumberFormat="1" applyFont="1" applyFill="1" applyBorder="1" applyAlignment="1">
      <alignment horizontal="center" vertical="center" wrapText="1"/>
    </xf>
    <xf numFmtId="9" fontId="89" fillId="6" borderId="52" xfId="32" applyNumberFormat="1" applyFont="1" applyFill="1" applyBorder="1" applyAlignment="1">
      <alignment horizontal="center" vertical="center" wrapText="1"/>
    </xf>
    <xf numFmtId="0" fontId="85" fillId="7" borderId="64" xfId="32" applyFont="1" applyFill="1" applyBorder="1" applyAlignment="1">
      <alignment horizontal="center" vertical="center"/>
    </xf>
    <xf numFmtId="9" fontId="86" fillId="6" borderId="56" xfId="32" applyNumberFormat="1" applyFont="1" applyFill="1" applyBorder="1" applyAlignment="1">
      <alignment horizontal="center" vertical="center"/>
    </xf>
    <xf numFmtId="9" fontId="89" fillId="6" borderId="48" xfId="32" applyNumberFormat="1" applyFont="1" applyFill="1" applyBorder="1" applyAlignment="1">
      <alignment horizontal="center" vertical="center" wrapText="1"/>
    </xf>
    <xf numFmtId="9" fontId="89" fillId="6" borderId="57" xfId="32" applyNumberFormat="1" applyFont="1" applyFill="1" applyBorder="1" applyAlignment="1">
      <alignment horizontal="center" vertical="center" wrapText="1"/>
    </xf>
    <xf numFmtId="2" fontId="85" fillId="13" borderId="58" xfId="32" applyNumberFormat="1" applyFont="1" applyFill="1" applyBorder="1" applyAlignment="1">
      <alignment horizontal="center" vertical="center"/>
    </xf>
    <xf numFmtId="0" fontId="66" fillId="13" borderId="21" xfId="0" applyFont="1" applyFill="1" applyBorder="1" applyAlignment="1">
      <alignment horizontal="left" vertical="center" indent="2"/>
    </xf>
    <xf numFmtId="0" fontId="63" fillId="13" borderId="21" xfId="0" applyFont="1" applyFill="1" applyBorder="1" applyAlignment="1">
      <alignment horizontal="center" vertical="center" wrapText="1"/>
    </xf>
  </cellXfs>
  <cellStyles count="34">
    <cellStyle name="Correto" xfId="30" builtinId="26"/>
    <cellStyle name="Currency 2" xfId="1"/>
    <cellStyle name="Hiperligação" xfId="29" builtinId="8"/>
    <cellStyle name="Neutro" xfId="31" builtinId="28"/>
    <cellStyle name="Normal" xfId="0" builtinId="0"/>
    <cellStyle name="Normal 2" xfId="2"/>
    <cellStyle name="Normal 2 2" xfId="3"/>
    <cellStyle name="Normal 2 3" xfId="4"/>
    <cellStyle name="Normal 2 4" xfId="5"/>
    <cellStyle name="Normal 2_Ind 12(UPE-DSCI-DSPCG)" xfId="6"/>
    <cellStyle name="Normal 3" xfId="7"/>
    <cellStyle name="Normal 3 2" xfId="8"/>
    <cellStyle name="Normal 4" xfId="9"/>
    <cellStyle name="Normal 4 2" xfId="10"/>
    <cellStyle name="Normal 4 2 2" xfId="25"/>
    <cellStyle name="Normal 4 3" xfId="24"/>
    <cellStyle name="Normal 5" xfId="11"/>
    <cellStyle name="Normal 5 2" xfId="12"/>
    <cellStyle name="Normal 5 2 2" xfId="26"/>
    <cellStyle name="Normal 6" xfId="22"/>
    <cellStyle name="Normal 7" xfId="32"/>
    <cellStyle name="Normal_QUAR GPEARI 2008 VERSÃO APROVADA 2" xfId="13"/>
    <cellStyle name="Percentagem" xfId="14" builtinId="5"/>
    <cellStyle name="Percentagem 2" xfId="15"/>
    <cellStyle name="Percentagem 2 2" xfId="16"/>
    <cellStyle name="Percentagem 2 3" xfId="17"/>
    <cellStyle name="Percentagem 2 4" xfId="18"/>
    <cellStyle name="Percentagem 3" xfId="23"/>
    <cellStyle name="Percentagem 3 2" xfId="19"/>
    <cellStyle name="Percentagem 3 2 2" xfId="20"/>
    <cellStyle name="Percentagem 3 2 2 2" xfId="27"/>
    <cellStyle name="Percentagem 4" xfId="21"/>
    <cellStyle name="Percentagem 4 2" xfId="28"/>
    <cellStyle name="Percentagem 5" xfId="33"/>
  </cellStyles>
  <dxfs count="48"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</dxfs>
  <tableStyles count="0" defaultTableStyle="TableStyleMedium9" defaultPivotStyle="PivotStyleLight16"/>
  <colors>
    <mruColors>
      <color rgb="FF33CC33"/>
      <color rgb="FF00CC00"/>
      <color rgb="FF00768A"/>
      <color rgb="FF00642D"/>
      <color rgb="FF92D050"/>
      <color rgb="FF66FF33"/>
      <color rgb="FF3185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486832</xdr:colOff>
      <xdr:row>2</xdr:row>
      <xdr:rowOff>52916</xdr:rowOff>
    </xdr:from>
    <xdr:to>
      <xdr:col>3</xdr:col>
      <xdr:colOff>582081</xdr:colOff>
      <xdr:row>5</xdr:row>
      <xdr:rowOff>95249</xdr:rowOff>
    </xdr:to>
    <xdr:pic>
      <xdr:nvPicPr>
        <xdr:cNvPr id="7" name="Imagem 6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948" y="363032"/>
          <a:ext cx="3207488" cy="662566"/>
        </a:xfrm>
        <a:prstGeom prst="rect">
          <a:avLst/>
        </a:prstGeom>
      </xdr:spPr>
    </xdr:pic>
    <xdr:clientData/>
  </xdr:twoCellAnchor>
  <xdr:twoCellAnchor editAs="oneCell">
    <xdr:from>
      <xdr:col>11</xdr:col>
      <xdr:colOff>1421884</xdr:colOff>
      <xdr:row>1</xdr:row>
      <xdr:rowOff>127518</xdr:rowOff>
    </xdr:from>
    <xdr:to>
      <xdr:col>13</xdr:col>
      <xdr:colOff>278654</xdr:colOff>
      <xdr:row>4</xdr:row>
      <xdr:rowOff>285749</xdr:rowOff>
    </xdr:to>
    <xdr:pic>
      <xdr:nvPicPr>
        <xdr:cNvPr id="6" name="Imagem 1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31012" y="282576"/>
          <a:ext cx="1847492" cy="623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36394</xdr:colOff>
      <xdr:row>1</xdr:row>
      <xdr:rowOff>57150</xdr:rowOff>
    </xdr:from>
    <xdr:to>
      <xdr:col>1</xdr:col>
      <xdr:colOff>4130438</xdr:colOff>
      <xdr:row>5</xdr:row>
      <xdr:rowOff>142875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994" y="219075"/>
          <a:ext cx="4094044" cy="7334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82551</xdr:colOff>
      <xdr:row>18</xdr:row>
      <xdr:rowOff>134408</xdr:rowOff>
    </xdr:from>
    <xdr:to>
      <xdr:col>10</xdr:col>
      <xdr:colOff>1133475</xdr:colOff>
      <xdr:row>22</xdr:row>
      <xdr:rowOff>19050</xdr:rowOff>
    </xdr:to>
    <xdr:sp macro="" textlink="">
      <xdr:nvSpPr>
        <xdr:cNvPr id="2" name="CaixaDeTexto 1"/>
        <xdr:cNvSpPr txBox="1"/>
      </xdr:nvSpPr>
      <xdr:spPr>
        <a:xfrm>
          <a:off x="5226051" y="5573183"/>
          <a:ext cx="7394574" cy="2399242"/>
        </a:xfrm>
        <a:prstGeom prst="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t-PT" sz="1300" b="1" i="1" baseline="0">
              <a:solidFill>
                <a:sysClr val="windowText" lastClr="000000"/>
              </a:solidFill>
            </a:rPr>
            <a:t>Notas:</a:t>
          </a:r>
        </a:p>
        <a:p>
          <a:endParaRPr lang="pt-PT" sz="1300" i="1" baseline="0">
            <a:solidFill>
              <a:sysClr val="windowText" lastClr="000000"/>
            </a:solidFill>
          </a:endParaRPr>
        </a:p>
        <a:p>
          <a:r>
            <a:rPr lang="pt-PT" sz="1300" i="1" baseline="0">
              <a:solidFill>
                <a:sysClr val="windowText" lastClr="000000"/>
              </a:solidFill>
            </a:rPr>
            <a:t>a) De acordo com a pág. 1 do anexo 3 das orientações do DT N.º 1/2010 do CCAS, a pontuação é aferida para um determinado referencial de </a:t>
          </a:r>
          <a:r>
            <a:rPr lang="pt-PT" sz="1300" i="1" u="sng" baseline="0">
              <a:solidFill>
                <a:sysClr val="windowText" lastClr="000000"/>
              </a:solidFill>
            </a:rPr>
            <a:t>Unidade Equivalente de Recursos Humanos Planeados</a:t>
          </a:r>
          <a:r>
            <a:rPr lang="pt-PT" sz="1300" i="1" baseline="0">
              <a:solidFill>
                <a:sysClr val="windowText" lastClr="000000"/>
              </a:solidFill>
            </a:rPr>
            <a:t> (UERHP), o qual resulta da extracção aos 365 ou 366 dias de calendário, de todos os dias a que correspondam sábados, domingos, feriados oficiais, feriado municipal, tolerâncias de ponto e 22 dias úteis de férias. </a:t>
          </a:r>
        </a:p>
        <a:p>
          <a:endParaRPr lang="pt-PT" sz="1300" i="1" baseline="0">
            <a:solidFill>
              <a:sysClr val="windowText" lastClr="000000"/>
            </a:solidFill>
          </a:endParaRPr>
        </a:p>
        <a:p>
          <a:r>
            <a:rPr lang="pt-PT" sz="1300" i="1" baseline="0">
              <a:solidFill>
                <a:sysClr val="windowText" lastClr="000000"/>
              </a:solidFill>
            </a:rPr>
            <a:t>b) Para o cálculo da </a:t>
          </a:r>
          <a:r>
            <a:rPr lang="pt-PT" sz="1300" i="1" u="sng" baseline="0">
              <a:solidFill>
                <a:sysClr val="windowText" lastClr="000000"/>
              </a:solidFill>
            </a:rPr>
            <a:t>Unidade Equvalente de Recursos Humanos Execitados</a:t>
          </a:r>
          <a:r>
            <a:rPr lang="pt-PT" sz="1300" i="1" baseline="0">
              <a:solidFill>
                <a:sysClr val="windowText" lastClr="000000"/>
              </a:solidFill>
            </a:rPr>
            <a:t> (UERHE) </a:t>
          </a:r>
          <a:r>
            <a:rPr lang="pt-PT" sz="1300" b="1" i="1" baseline="0">
              <a:solidFill>
                <a:sysClr val="windowText" lastClr="000000"/>
              </a:solidFill>
            </a:rPr>
            <a:t>é necessário apurar o nível de absentismo por trabalhador</a:t>
          </a:r>
          <a:r>
            <a:rPr lang="pt-PT" sz="1300" i="1" baseline="0">
              <a:solidFill>
                <a:sysClr val="windowText" lastClr="000000"/>
              </a:solidFill>
            </a:rPr>
            <a:t> em todas as carreiras conforme é explicado no DT N.º1 do CCAS referido no ponto anterior (ver aqui). </a:t>
          </a:r>
        </a:p>
      </xdr:txBody>
    </xdr:sp>
    <xdr:clientData/>
  </xdr:twoCellAnchor>
  <xdr:twoCellAnchor editAs="oneCell">
    <xdr:from>
      <xdr:col>2</xdr:col>
      <xdr:colOff>66675</xdr:colOff>
      <xdr:row>1</xdr:row>
      <xdr:rowOff>28574</xdr:rowOff>
    </xdr:from>
    <xdr:to>
      <xdr:col>3</xdr:col>
      <xdr:colOff>719825</xdr:colOff>
      <xdr:row>4</xdr:row>
      <xdr:rowOff>123824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171449"/>
          <a:ext cx="3996425" cy="5238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6</xdr:row>
      <xdr:rowOff>142875</xdr:rowOff>
    </xdr:from>
    <xdr:to>
      <xdr:col>1</xdr:col>
      <xdr:colOff>4101200</xdr:colOff>
      <xdr:row>9</xdr:row>
      <xdr:rowOff>95250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142875"/>
          <a:ext cx="3996425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EN145"/>
  <sheetViews>
    <sheetView showGridLines="0" tabSelected="1" showRuler="0" zoomScale="90" zoomScaleNormal="90" zoomScaleSheetLayoutView="50" zoomScalePageLayoutView="80" workbookViewId="0">
      <selection activeCell="C144" sqref="C144:P144"/>
    </sheetView>
  </sheetViews>
  <sheetFormatPr defaultColWidth="9.109375" defaultRowHeight="12" x14ac:dyDescent="0.25"/>
  <cols>
    <col min="1" max="1" width="4.5546875" style="2" customWidth="1"/>
    <col min="2" max="2" width="10.44140625" style="1" customWidth="1"/>
    <col min="3" max="3" width="36.109375" style="1" customWidth="1"/>
    <col min="4" max="4" width="11.44140625" style="1" customWidth="1"/>
    <col min="5" max="5" width="12.44140625" style="1" bestFit="1" customWidth="1"/>
    <col min="6" max="6" width="15.33203125" style="1" bestFit="1" customWidth="1"/>
    <col min="7" max="7" width="12.109375" style="1" customWidth="1"/>
    <col min="8" max="8" width="12" style="1" customWidth="1"/>
    <col min="9" max="9" width="15.44140625" style="1" customWidth="1"/>
    <col min="10" max="10" width="16.5546875" style="1" customWidth="1"/>
    <col min="11" max="11" width="22.109375" style="1" customWidth="1"/>
    <col min="12" max="12" width="24.5546875" style="1" customWidth="1"/>
    <col min="13" max="13" width="20.33203125" style="1" customWidth="1"/>
    <col min="14" max="14" width="18.6640625" style="1" bestFit="1" customWidth="1"/>
    <col min="15" max="15" width="18" style="1" customWidth="1"/>
    <col min="16" max="16" width="15.6640625" style="1" customWidth="1"/>
    <col min="17" max="17" width="13.109375" style="2" bestFit="1" customWidth="1"/>
    <col min="18" max="18" width="10.6640625" style="2" bestFit="1" customWidth="1"/>
    <col min="19" max="16384" width="9.109375" style="2"/>
  </cols>
  <sheetData>
    <row r="1" spans="2:16" x14ac:dyDescent="0.25">
      <c r="B1" s="9"/>
      <c r="C1" s="328"/>
      <c r="D1" s="3"/>
      <c r="E1" s="3"/>
      <c r="F1" s="3"/>
      <c r="G1" s="3"/>
      <c r="H1" s="3"/>
      <c r="I1" s="3"/>
      <c r="J1" s="3"/>
      <c r="K1" s="3"/>
      <c r="L1" s="3"/>
      <c r="M1" s="3"/>
      <c r="N1" s="329"/>
      <c r="O1" s="330"/>
      <c r="P1" s="330"/>
    </row>
    <row r="2" spans="2:16" x14ac:dyDescent="0.25">
      <c r="B2" s="9"/>
      <c r="C2" s="328"/>
      <c r="D2" s="3"/>
      <c r="E2" s="3"/>
      <c r="F2" s="3"/>
      <c r="G2" s="3"/>
      <c r="H2" s="3"/>
      <c r="I2" s="3"/>
      <c r="J2" s="3"/>
      <c r="K2" s="3"/>
      <c r="L2" s="3"/>
      <c r="M2" s="3"/>
      <c r="N2" s="330"/>
      <c r="O2" s="330"/>
      <c r="P2" s="330"/>
    </row>
    <row r="3" spans="2:16" x14ac:dyDescent="0.25">
      <c r="B3" s="9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30"/>
      <c r="O3" s="330"/>
      <c r="P3" s="330"/>
    </row>
    <row r="4" spans="2:16" x14ac:dyDescent="0.25">
      <c r="B4" s="9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30"/>
      <c r="O4" s="330"/>
      <c r="P4" s="330"/>
    </row>
    <row r="5" spans="2:16" ht="24" customHeight="1" x14ac:dyDescent="0.25">
      <c r="B5" s="9"/>
      <c r="C5" s="9"/>
      <c r="D5" s="9"/>
      <c r="E5" s="9"/>
      <c r="F5" s="42"/>
      <c r="G5" s="9"/>
      <c r="H5" s="9"/>
      <c r="I5" s="9"/>
      <c r="J5" s="9"/>
      <c r="K5" s="9"/>
      <c r="L5" s="9"/>
      <c r="M5" s="9"/>
      <c r="N5" s="9"/>
      <c r="O5" s="95" t="s">
        <v>75</v>
      </c>
      <c r="P5" s="96">
        <f ca="1">TODAY()</f>
        <v>44833</v>
      </c>
    </row>
    <row r="6" spans="2:16" ht="21" customHeight="1" thickBot="1" x14ac:dyDescent="0.3">
      <c r="B6" s="9"/>
      <c r="C6" s="9"/>
      <c r="D6" s="9"/>
      <c r="E6" s="9"/>
      <c r="F6" s="42"/>
      <c r="G6" s="9"/>
      <c r="H6" s="9"/>
      <c r="I6" s="9"/>
      <c r="J6" s="9"/>
      <c r="K6" s="9"/>
      <c r="L6" s="9"/>
      <c r="M6" s="9"/>
      <c r="N6" s="9"/>
      <c r="O6" s="58" t="s">
        <v>76</v>
      </c>
      <c r="P6" s="97" t="s">
        <v>562</v>
      </c>
    </row>
    <row r="7" spans="2:16" ht="45" customHeight="1" thickTop="1" thickBot="1" x14ac:dyDescent="0.3">
      <c r="B7" s="325" t="s">
        <v>111</v>
      </c>
      <c r="C7" s="325"/>
      <c r="D7" s="325"/>
      <c r="E7" s="325"/>
      <c r="F7" s="325"/>
      <c r="G7" s="325"/>
      <c r="H7" s="325"/>
      <c r="I7" s="325"/>
      <c r="J7" s="325"/>
      <c r="K7" s="325"/>
      <c r="L7" s="325"/>
      <c r="M7" s="325"/>
      <c r="N7" s="325"/>
      <c r="O7" s="325"/>
      <c r="P7" s="325"/>
    </row>
    <row r="8" spans="2:16" ht="45" customHeight="1" thickTop="1" thickBot="1" x14ac:dyDescent="0.3">
      <c r="B8" s="326">
        <v>2022</v>
      </c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</row>
    <row r="9" spans="2:16" ht="45" customHeight="1" thickTop="1" thickBot="1" x14ac:dyDescent="0.3">
      <c r="B9" s="325" t="s">
        <v>13</v>
      </c>
      <c r="C9" s="325"/>
      <c r="D9" s="325"/>
      <c r="E9" s="325"/>
      <c r="F9" s="325"/>
      <c r="G9" s="325"/>
      <c r="H9" s="325"/>
      <c r="I9" s="325"/>
      <c r="J9" s="325"/>
      <c r="K9" s="325"/>
      <c r="L9" s="325"/>
      <c r="M9" s="325"/>
      <c r="N9" s="325"/>
      <c r="O9" s="325"/>
      <c r="P9" s="325"/>
    </row>
    <row r="10" spans="2:16" ht="45" customHeight="1" thickTop="1" thickBot="1" x14ac:dyDescent="0.3">
      <c r="B10" s="326" t="s">
        <v>236</v>
      </c>
      <c r="C10" s="326"/>
      <c r="D10" s="326"/>
      <c r="E10" s="326"/>
      <c r="F10" s="326"/>
      <c r="G10" s="326"/>
      <c r="H10" s="326"/>
      <c r="I10" s="326"/>
      <c r="J10" s="326"/>
      <c r="K10" s="326"/>
      <c r="L10" s="326"/>
      <c r="M10" s="326"/>
      <c r="N10" s="326"/>
      <c r="O10" s="326"/>
      <c r="P10" s="326"/>
    </row>
    <row r="11" spans="2:16" ht="45" customHeight="1" thickTop="1" thickBot="1" x14ac:dyDescent="0.3">
      <c r="B11" s="325" t="s">
        <v>12</v>
      </c>
      <c r="C11" s="325"/>
      <c r="D11" s="325"/>
      <c r="E11" s="325"/>
      <c r="F11" s="325"/>
      <c r="G11" s="325"/>
      <c r="H11" s="325"/>
      <c r="I11" s="325"/>
      <c r="J11" s="325"/>
      <c r="K11" s="325"/>
      <c r="L11" s="325"/>
      <c r="M11" s="325"/>
      <c r="N11" s="325"/>
      <c r="O11" s="325"/>
      <c r="P11" s="325"/>
    </row>
    <row r="12" spans="2:16" ht="45" customHeight="1" thickTop="1" thickBot="1" x14ac:dyDescent="0.3">
      <c r="B12" s="326" t="s">
        <v>237</v>
      </c>
      <c r="C12" s="326"/>
      <c r="D12" s="326"/>
      <c r="E12" s="326"/>
      <c r="F12" s="326"/>
      <c r="G12" s="326"/>
      <c r="H12" s="326"/>
      <c r="I12" s="326"/>
      <c r="J12" s="326"/>
      <c r="K12" s="326"/>
      <c r="L12" s="326"/>
      <c r="M12" s="326"/>
      <c r="N12" s="326"/>
      <c r="O12" s="326"/>
      <c r="P12" s="326"/>
    </row>
    <row r="13" spans="2:16" ht="45" customHeight="1" thickTop="1" thickBot="1" x14ac:dyDescent="0.3">
      <c r="B13" s="325" t="s">
        <v>45</v>
      </c>
      <c r="C13" s="325"/>
      <c r="D13" s="325"/>
      <c r="E13" s="325"/>
      <c r="F13" s="325"/>
      <c r="G13" s="325"/>
      <c r="H13" s="325"/>
      <c r="I13" s="325"/>
      <c r="J13" s="325"/>
      <c r="K13" s="325"/>
      <c r="L13" s="325"/>
      <c r="M13" s="325"/>
      <c r="N13" s="325"/>
      <c r="O13" s="45" t="s">
        <v>91</v>
      </c>
      <c r="P13" s="45" t="s">
        <v>31</v>
      </c>
    </row>
    <row r="14" spans="2:16" ht="45" customHeight="1" thickTop="1" thickBot="1" x14ac:dyDescent="0.3">
      <c r="B14" s="51" t="s">
        <v>47</v>
      </c>
      <c r="C14" s="331" t="s">
        <v>238</v>
      </c>
      <c r="D14" s="331"/>
      <c r="E14" s="331"/>
      <c r="F14" s="331"/>
      <c r="G14" s="331"/>
      <c r="H14" s="331"/>
      <c r="I14" s="331"/>
      <c r="J14" s="331"/>
      <c r="K14" s="331"/>
      <c r="L14" s="331"/>
      <c r="M14" s="331"/>
      <c r="N14" s="331"/>
      <c r="O14" s="15">
        <f>+'7 - Metas OE'!O16</f>
        <v>0.95599999999999996</v>
      </c>
      <c r="P14" s="15"/>
    </row>
    <row r="15" spans="2:16" ht="45" customHeight="1" thickTop="1" thickBot="1" x14ac:dyDescent="0.3">
      <c r="B15" s="51" t="s">
        <v>48</v>
      </c>
      <c r="C15" s="331" t="s">
        <v>239</v>
      </c>
      <c r="D15" s="331"/>
      <c r="E15" s="331"/>
      <c r="F15" s="331"/>
      <c r="G15" s="331"/>
      <c r="H15" s="331"/>
      <c r="I15" s="331"/>
      <c r="J15" s="331"/>
      <c r="K15" s="331"/>
      <c r="L15" s="331"/>
      <c r="M15" s="331"/>
      <c r="N15" s="331"/>
      <c r="O15" s="15">
        <f>+'7 - Metas OE'!O17</f>
        <v>0.93840000000000001</v>
      </c>
      <c r="P15" s="22"/>
    </row>
    <row r="16" spans="2:16" ht="45" customHeight="1" thickTop="1" thickBot="1" x14ac:dyDescent="0.3">
      <c r="B16" s="51" t="s">
        <v>49</v>
      </c>
      <c r="C16" s="331" t="s">
        <v>240</v>
      </c>
      <c r="D16" s="331"/>
      <c r="E16" s="331"/>
      <c r="F16" s="331"/>
      <c r="G16" s="331"/>
      <c r="H16" s="331"/>
      <c r="I16" s="331"/>
      <c r="J16" s="331"/>
      <c r="K16" s="331"/>
      <c r="L16" s="331"/>
      <c r="M16" s="331"/>
      <c r="N16" s="331"/>
      <c r="O16" s="15">
        <f>+'7 - Metas OE'!O18</f>
        <v>0.89797142857142864</v>
      </c>
      <c r="P16" s="22"/>
    </row>
    <row r="17" spans="2:18" ht="45" customHeight="1" thickTop="1" thickBot="1" x14ac:dyDescent="0.3">
      <c r="B17" s="332" t="s">
        <v>52</v>
      </c>
      <c r="C17" s="332"/>
      <c r="D17" s="332"/>
      <c r="E17" s="332"/>
      <c r="F17" s="332"/>
      <c r="G17" s="332"/>
      <c r="H17" s="332"/>
      <c r="I17" s="332"/>
      <c r="J17" s="332"/>
      <c r="K17" s="332"/>
      <c r="L17" s="332"/>
      <c r="M17" s="332"/>
      <c r="N17" s="332"/>
      <c r="O17" s="332"/>
      <c r="P17" s="332"/>
      <c r="Q17" s="17"/>
      <c r="R17" s="17"/>
    </row>
    <row r="18" spans="2:18" ht="45" customHeight="1" thickTop="1" thickBot="1" x14ac:dyDescent="0.3">
      <c r="B18" s="333" t="s">
        <v>23</v>
      </c>
      <c r="C18" s="333"/>
      <c r="D18" s="333"/>
      <c r="E18" s="333"/>
      <c r="F18" s="333"/>
      <c r="G18" s="333"/>
      <c r="H18" s="333"/>
      <c r="I18" s="333"/>
      <c r="J18" s="333"/>
      <c r="K18" s="333"/>
      <c r="L18" s="333"/>
      <c r="M18" s="333"/>
      <c r="N18" s="333"/>
      <c r="O18" s="37" t="s">
        <v>24</v>
      </c>
      <c r="P18" s="37">
        <v>0.31</v>
      </c>
    </row>
    <row r="19" spans="2:18" ht="45" customHeight="1" thickTop="1" thickBot="1" x14ac:dyDescent="0.3">
      <c r="B19" s="303" t="s">
        <v>242</v>
      </c>
      <c r="C19" s="303"/>
      <c r="D19" s="303"/>
      <c r="E19" s="303"/>
      <c r="F19" s="303"/>
      <c r="G19" s="303"/>
      <c r="H19" s="303"/>
      <c r="I19" s="303"/>
      <c r="J19" s="303"/>
      <c r="K19" s="303"/>
      <c r="L19" s="303"/>
      <c r="M19" s="303"/>
      <c r="N19" s="303"/>
      <c r="O19" s="43" t="s">
        <v>26</v>
      </c>
      <c r="P19" s="44">
        <v>0.38</v>
      </c>
    </row>
    <row r="20" spans="2:18" ht="45" customHeight="1" thickTop="1" thickBot="1" x14ac:dyDescent="0.3">
      <c r="B20" s="304" t="s">
        <v>10</v>
      </c>
      <c r="C20" s="304"/>
      <c r="D20" s="4" t="s">
        <v>197</v>
      </c>
      <c r="E20" s="4" t="s">
        <v>209</v>
      </c>
      <c r="F20" s="4" t="s">
        <v>207</v>
      </c>
      <c r="G20" s="50" t="s">
        <v>208</v>
      </c>
      <c r="H20" s="50" t="s">
        <v>2</v>
      </c>
      <c r="I20" s="50" t="s">
        <v>14</v>
      </c>
      <c r="J20" s="50" t="s">
        <v>9</v>
      </c>
      <c r="K20" s="50" t="s">
        <v>131</v>
      </c>
      <c r="L20" s="50" t="s">
        <v>58</v>
      </c>
      <c r="M20" s="50" t="s">
        <v>77</v>
      </c>
      <c r="N20" s="50" t="s">
        <v>27</v>
      </c>
      <c r="O20" s="50" t="s">
        <v>15</v>
      </c>
      <c r="P20" s="50" t="s">
        <v>22</v>
      </c>
    </row>
    <row r="21" spans="2:18" s="5" customFormat="1" ht="54.75" customHeight="1" thickTop="1" thickBot="1" x14ac:dyDescent="0.3">
      <c r="B21" s="18" t="s">
        <v>62</v>
      </c>
      <c r="C21" s="21" t="s">
        <v>241</v>
      </c>
      <c r="D21" s="57">
        <v>0.94</v>
      </c>
      <c r="E21" s="15">
        <v>1</v>
      </c>
      <c r="F21" s="15">
        <v>1</v>
      </c>
      <c r="G21" s="57">
        <v>0.9</v>
      </c>
      <c r="H21" s="57">
        <v>0.05</v>
      </c>
      <c r="I21" s="57">
        <v>1</v>
      </c>
      <c r="J21" s="15">
        <v>1</v>
      </c>
      <c r="K21" s="210" t="s">
        <v>531</v>
      </c>
      <c r="L21" s="54" t="s">
        <v>276</v>
      </c>
      <c r="M21" s="57"/>
      <c r="N21" s="35">
        <f>IF($G21&gt;$I21,(IF(AND($M21=$I21,$M21=($G21-$H21)),125%,IF(AND($M21&lt;=($G21+$H21),$M21&gt;=($G21-$H21)),100%,IF($M21&gt;($G21+$H21),($G21+$H21)/$M21,IF(($M21&lt;($G21-$H21)),100%+ABS($M21-$G21)*25%/ABS($I21-$G21)))))),IF(AND($M21=$I21,$M21=($G21+$H21)),125%,IF(AND($M21&lt;=($G21+$H21),$M21&gt;=($G21-$H21)),100%,IF(AND($M21=$I21,$M21=($G21+$H21)),125%,IF($M21&lt;($G21-$H21),$M21/($G21-$H21),IF($M21&gt;($G21+$H21),100%+($M21-$G21)*25%/($I21-$G21)))))))</f>
        <v>0</v>
      </c>
      <c r="O21" s="55" t="str">
        <f>IF(N21&gt;1,"Superou",IF(N21=1,"Atingiu","Não atingiu"))</f>
        <v>Não atingiu</v>
      </c>
      <c r="P21" s="56">
        <f>N21-100%</f>
        <v>-1</v>
      </c>
      <c r="Q21" s="16"/>
    </row>
    <row r="22" spans="2:18" s="5" customFormat="1" ht="45" customHeight="1" thickTop="1" thickBot="1" x14ac:dyDescent="0.3">
      <c r="B22" s="305" t="s">
        <v>217</v>
      </c>
      <c r="C22" s="306"/>
      <c r="D22" s="306"/>
      <c r="E22" s="306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41">
        <f>+N21</f>
        <v>0</v>
      </c>
    </row>
    <row r="23" spans="2:18" s="5" customFormat="1" ht="45" customHeight="1" thickTop="1" thickBot="1" x14ac:dyDescent="0.3">
      <c r="B23" s="303" t="s">
        <v>243</v>
      </c>
      <c r="C23" s="303"/>
      <c r="D23" s="303"/>
      <c r="E23" s="303"/>
      <c r="F23" s="303"/>
      <c r="G23" s="303"/>
      <c r="H23" s="303"/>
      <c r="I23" s="303"/>
      <c r="J23" s="303"/>
      <c r="K23" s="303"/>
      <c r="L23" s="303"/>
      <c r="M23" s="303"/>
      <c r="N23" s="303"/>
      <c r="O23" s="43" t="s">
        <v>26</v>
      </c>
      <c r="P23" s="44">
        <v>0.3</v>
      </c>
    </row>
    <row r="24" spans="2:18" s="5" customFormat="1" ht="45" customHeight="1" thickTop="1" thickBot="1" x14ac:dyDescent="0.3">
      <c r="B24" s="304" t="s">
        <v>10</v>
      </c>
      <c r="C24" s="304"/>
      <c r="D24" s="4" t="s">
        <v>197</v>
      </c>
      <c r="E24" s="4" t="s">
        <v>209</v>
      </c>
      <c r="F24" s="4" t="s">
        <v>207</v>
      </c>
      <c r="G24" s="124" t="s">
        <v>208</v>
      </c>
      <c r="H24" s="124" t="s">
        <v>2</v>
      </c>
      <c r="I24" s="124" t="s">
        <v>14</v>
      </c>
      <c r="J24" s="124" t="s">
        <v>9</v>
      </c>
      <c r="K24" s="124" t="s">
        <v>131</v>
      </c>
      <c r="L24" s="124" t="s">
        <v>58</v>
      </c>
      <c r="M24" s="124" t="s">
        <v>77</v>
      </c>
      <c r="N24" s="126" t="s">
        <v>27</v>
      </c>
      <c r="O24" s="124" t="s">
        <v>15</v>
      </c>
      <c r="P24" s="124" t="s">
        <v>22</v>
      </c>
    </row>
    <row r="25" spans="2:18" s="5" customFormat="1" ht="52.5" customHeight="1" thickTop="1" thickBot="1" x14ac:dyDescent="0.3">
      <c r="B25" s="131" t="s">
        <v>132</v>
      </c>
      <c r="C25" s="21" t="s">
        <v>244</v>
      </c>
      <c r="D25" s="15">
        <v>1</v>
      </c>
      <c r="E25" s="128" t="s">
        <v>227</v>
      </c>
      <c r="F25" s="15">
        <v>0</v>
      </c>
      <c r="G25" s="15">
        <v>0.95</v>
      </c>
      <c r="H25" s="15">
        <v>0.03</v>
      </c>
      <c r="I25" s="15">
        <v>1</v>
      </c>
      <c r="J25" s="15">
        <v>0.2</v>
      </c>
      <c r="K25" s="210" t="s">
        <v>265</v>
      </c>
      <c r="L25" s="54" t="s">
        <v>272</v>
      </c>
      <c r="M25" s="57"/>
      <c r="N25" s="35">
        <f t="shared" ref="N25:N30" si="0">IF($G25&gt;$I25,(IF(AND($M25=$I25,$M25=($G25-$H25)),125%,IF(AND($M25&lt;=($G25+$H25),$M25&gt;=($G25-$H25)),100%,IF($M25&gt;($G25+$H25),($G25+$H25)/$M25,IF(($M25&lt;($G25-$H25)),100%+ABS($M25-$G25)*25%/ABS($I25-$G25)))))),IF(AND($M25=$I25,$M25=($G25+$H25)),125%,IF(AND($M25&lt;=($G25+$H25),$M25&gt;=($G25-$H25)),100%,IF(AND($M25=$I25,$M25=($G25+$H25)),125%,IF($M25&lt;($G25-$H25),$M25/($G25-$H25),IF($M25&gt;($G25+$H25),100%+($M25-$G25)*25%/($I25-$G25)))))))</f>
        <v>0</v>
      </c>
      <c r="O25" s="55" t="str">
        <f t="shared" ref="O25:O28" si="1">IF(N25&gt;1,"Superou",IF(N25=1,"Atingiu","Não atingiu"))</f>
        <v>Não atingiu</v>
      </c>
      <c r="P25" s="56">
        <f t="shared" ref="P25:P28" si="2">N25-100%</f>
        <v>-1</v>
      </c>
    </row>
    <row r="26" spans="2:18" s="5" customFormat="1" ht="63.75" customHeight="1" thickTop="1" thickBot="1" x14ac:dyDescent="0.3">
      <c r="B26" s="131" t="s">
        <v>61</v>
      </c>
      <c r="C26" s="21" t="s">
        <v>325</v>
      </c>
      <c r="D26" s="15">
        <v>1</v>
      </c>
      <c r="E26" s="15">
        <v>1</v>
      </c>
      <c r="F26" s="15">
        <v>1</v>
      </c>
      <c r="G26" s="15">
        <v>0.95</v>
      </c>
      <c r="H26" s="15">
        <v>0.03</v>
      </c>
      <c r="I26" s="15">
        <v>1</v>
      </c>
      <c r="J26" s="15">
        <v>0.2</v>
      </c>
      <c r="K26" s="210" t="s">
        <v>265</v>
      </c>
      <c r="L26" s="54" t="s">
        <v>273</v>
      </c>
      <c r="M26" s="57"/>
      <c r="N26" s="35">
        <f t="shared" si="0"/>
        <v>0</v>
      </c>
      <c r="O26" s="55" t="str">
        <f t="shared" si="1"/>
        <v>Não atingiu</v>
      </c>
      <c r="P26" s="56">
        <f t="shared" si="2"/>
        <v>-1</v>
      </c>
    </row>
    <row r="27" spans="2:18" s="5" customFormat="1" ht="60.75" customHeight="1" thickTop="1" thickBot="1" x14ac:dyDescent="0.3">
      <c r="B27" s="131" t="s">
        <v>63</v>
      </c>
      <c r="C27" s="21" t="s">
        <v>245</v>
      </c>
      <c r="D27" s="15">
        <v>1</v>
      </c>
      <c r="E27" s="15">
        <v>1</v>
      </c>
      <c r="F27" s="15">
        <v>0</v>
      </c>
      <c r="G27" s="15">
        <v>0.95</v>
      </c>
      <c r="H27" s="15">
        <v>0.03</v>
      </c>
      <c r="I27" s="15">
        <v>1</v>
      </c>
      <c r="J27" s="15">
        <v>0.2</v>
      </c>
      <c r="K27" s="210" t="s">
        <v>265</v>
      </c>
      <c r="L27" s="54" t="s">
        <v>274</v>
      </c>
      <c r="M27" s="57"/>
      <c r="N27" s="35">
        <f t="shared" si="0"/>
        <v>0</v>
      </c>
      <c r="O27" s="55" t="str">
        <f t="shared" si="1"/>
        <v>Não atingiu</v>
      </c>
      <c r="P27" s="56">
        <f t="shared" si="2"/>
        <v>-1</v>
      </c>
    </row>
    <row r="28" spans="2:18" s="5" customFormat="1" ht="49.2" thickTop="1" thickBot="1" x14ac:dyDescent="0.3">
      <c r="B28" s="131" t="s">
        <v>64</v>
      </c>
      <c r="C28" s="21" t="s">
        <v>277</v>
      </c>
      <c r="D28" s="15">
        <v>1</v>
      </c>
      <c r="E28" s="128" t="s">
        <v>227</v>
      </c>
      <c r="F28" s="128" t="s">
        <v>227</v>
      </c>
      <c r="G28" s="15">
        <v>0.95</v>
      </c>
      <c r="H28" s="15">
        <v>0.03</v>
      </c>
      <c r="I28" s="15">
        <v>1</v>
      </c>
      <c r="J28" s="15">
        <v>0.15</v>
      </c>
      <c r="K28" s="210" t="s">
        <v>265</v>
      </c>
      <c r="L28" s="54" t="s">
        <v>275</v>
      </c>
      <c r="M28" s="57"/>
      <c r="N28" s="35">
        <f t="shared" si="0"/>
        <v>0</v>
      </c>
      <c r="O28" s="55" t="str">
        <f t="shared" si="1"/>
        <v>Não atingiu</v>
      </c>
      <c r="P28" s="56">
        <f t="shared" si="2"/>
        <v>-1</v>
      </c>
    </row>
    <row r="29" spans="2:18" s="5" customFormat="1" ht="61.2" thickTop="1" thickBot="1" x14ac:dyDescent="0.3">
      <c r="B29" s="131" t="s">
        <v>65</v>
      </c>
      <c r="C29" s="21" t="s">
        <v>246</v>
      </c>
      <c r="D29" s="15">
        <v>1</v>
      </c>
      <c r="E29" s="15">
        <v>1</v>
      </c>
      <c r="F29" s="15">
        <v>1</v>
      </c>
      <c r="G29" s="15">
        <v>0.95</v>
      </c>
      <c r="H29" s="15">
        <v>0.03</v>
      </c>
      <c r="I29" s="15">
        <v>1</v>
      </c>
      <c r="J29" s="15">
        <v>0.15</v>
      </c>
      <c r="K29" s="210" t="s">
        <v>265</v>
      </c>
      <c r="L29" s="54" t="s">
        <v>278</v>
      </c>
      <c r="M29" s="57"/>
      <c r="N29" s="35">
        <f t="shared" si="0"/>
        <v>0</v>
      </c>
      <c r="O29" s="55" t="str">
        <f>IF(N29&gt;1,"Superou",IF(N29=1,"Atingiu","Não atingiu"))</f>
        <v>Não atingiu</v>
      </c>
      <c r="P29" s="56">
        <f>N29-100%</f>
        <v>-1</v>
      </c>
    </row>
    <row r="30" spans="2:18" s="5" customFormat="1" ht="49.2" thickTop="1" thickBot="1" x14ac:dyDescent="0.3">
      <c r="B30" s="131" t="s">
        <v>66</v>
      </c>
      <c r="C30" s="21" t="s">
        <v>247</v>
      </c>
      <c r="D30" s="15">
        <v>1</v>
      </c>
      <c r="E30" s="15">
        <v>1</v>
      </c>
      <c r="F30" s="15">
        <v>0.46</v>
      </c>
      <c r="G30" s="15">
        <v>0.95</v>
      </c>
      <c r="H30" s="15">
        <v>0.03</v>
      </c>
      <c r="I30" s="15">
        <v>1</v>
      </c>
      <c r="J30" s="15">
        <v>0.1</v>
      </c>
      <c r="K30" s="210" t="s">
        <v>265</v>
      </c>
      <c r="L30" s="54" t="s">
        <v>279</v>
      </c>
      <c r="M30" s="57"/>
      <c r="N30" s="35">
        <f t="shared" si="0"/>
        <v>0</v>
      </c>
      <c r="O30" s="55" t="str">
        <f>IF(N30&gt;1,"Superou",IF(N30=1,"Atingiu","Não atingiu"))</f>
        <v>Não atingiu</v>
      </c>
      <c r="P30" s="56">
        <f>N30-100%</f>
        <v>-1</v>
      </c>
    </row>
    <row r="31" spans="2:18" s="5" customFormat="1" ht="45" customHeight="1" thickTop="1" thickBot="1" x14ac:dyDescent="0.3">
      <c r="B31" s="305" t="s">
        <v>218</v>
      </c>
      <c r="C31" s="306"/>
      <c r="D31" s="306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41">
        <f>+J25*M25+J26*M26+J27*M27+J28*M28+J29*M29+J30*M30</f>
        <v>0</v>
      </c>
    </row>
    <row r="32" spans="2:18" s="5" customFormat="1" ht="45" customHeight="1" thickTop="1" thickBot="1" x14ac:dyDescent="0.3">
      <c r="B32" s="303" t="s">
        <v>248</v>
      </c>
      <c r="C32" s="303"/>
      <c r="D32" s="303"/>
      <c r="E32" s="303"/>
      <c r="F32" s="303"/>
      <c r="G32" s="303"/>
      <c r="H32" s="303"/>
      <c r="I32" s="303"/>
      <c r="J32" s="303"/>
      <c r="K32" s="303"/>
      <c r="L32" s="303"/>
      <c r="M32" s="303"/>
      <c r="N32" s="303"/>
      <c r="O32" s="43" t="s">
        <v>26</v>
      </c>
      <c r="P32" s="44">
        <v>0.32</v>
      </c>
    </row>
    <row r="33" spans="2:18" s="5" customFormat="1" ht="45" customHeight="1" thickTop="1" thickBot="1" x14ac:dyDescent="0.3">
      <c r="B33" s="304" t="s">
        <v>10</v>
      </c>
      <c r="C33" s="304"/>
      <c r="D33" s="4" t="s">
        <v>197</v>
      </c>
      <c r="E33" s="4" t="s">
        <v>209</v>
      </c>
      <c r="F33" s="4" t="s">
        <v>207</v>
      </c>
      <c r="G33" s="124" t="s">
        <v>208</v>
      </c>
      <c r="H33" s="124" t="s">
        <v>2</v>
      </c>
      <c r="I33" s="124" t="s">
        <v>14</v>
      </c>
      <c r="J33" s="124" t="s">
        <v>9</v>
      </c>
      <c r="K33" s="124" t="s">
        <v>131</v>
      </c>
      <c r="L33" s="124" t="s">
        <v>58</v>
      </c>
      <c r="M33" s="124" t="s">
        <v>77</v>
      </c>
      <c r="N33" s="126" t="s">
        <v>27</v>
      </c>
      <c r="O33" s="124" t="s">
        <v>15</v>
      </c>
      <c r="P33" s="124" t="s">
        <v>22</v>
      </c>
    </row>
    <row r="34" spans="2:18" s="5" customFormat="1" ht="97.2" thickTop="1" thickBot="1" x14ac:dyDescent="0.3">
      <c r="B34" s="18" t="s">
        <v>67</v>
      </c>
      <c r="C34" s="21" t="s">
        <v>249</v>
      </c>
      <c r="D34" s="15">
        <v>0.92</v>
      </c>
      <c r="E34" s="15">
        <v>0.93</v>
      </c>
      <c r="F34" s="15">
        <v>1.47</v>
      </c>
      <c r="G34" s="15">
        <v>0.85</v>
      </c>
      <c r="H34" s="15">
        <v>0.1</v>
      </c>
      <c r="I34" s="15">
        <v>1</v>
      </c>
      <c r="J34" s="22">
        <v>1</v>
      </c>
      <c r="K34" s="210" t="s">
        <v>266</v>
      </c>
      <c r="L34" s="54" t="s">
        <v>533</v>
      </c>
      <c r="M34" s="244"/>
      <c r="N34" s="245"/>
      <c r="O34" s="55" t="str">
        <f>IF(N34&gt;1,"Superou",IF(N34=1,"Atingiu","Não atingiu"))</f>
        <v>Não atingiu</v>
      </c>
      <c r="P34" s="56">
        <f>N34-100%</f>
        <v>-1</v>
      </c>
    </row>
    <row r="35" spans="2:18" s="5" customFormat="1" ht="45" customHeight="1" thickTop="1" thickBot="1" x14ac:dyDescent="0.3">
      <c r="B35" s="305" t="s">
        <v>219</v>
      </c>
      <c r="C35" s="306"/>
      <c r="D35" s="306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41">
        <f>+N34</f>
        <v>0</v>
      </c>
    </row>
    <row r="36" spans="2:18" ht="45" customHeight="1" thickTop="1" thickBot="1" x14ac:dyDescent="0.3">
      <c r="B36" s="323" t="s">
        <v>25</v>
      </c>
      <c r="C36" s="323"/>
      <c r="D36" s="323"/>
      <c r="E36" s="323"/>
      <c r="F36" s="323"/>
      <c r="G36" s="323"/>
      <c r="H36" s="323"/>
      <c r="I36" s="323"/>
      <c r="J36" s="323"/>
      <c r="K36" s="323"/>
      <c r="L36" s="323"/>
      <c r="M36" s="323"/>
      <c r="N36" s="323"/>
      <c r="O36" s="38" t="s">
        <v>24</v>
      </c>
      <c r="P36" s="38">
        <v>0.03</v>
      </c>
    </row>
    <row r="37" spans="2:18" ht="45" customHeight="1" thickTop="1" thickBot="1" x14ac:dyDescent="0.3">
      <c r="B37" s="325" t="s">
        <v>250</v>
      </c>
      <c r="C37" s="325"/>
      <c r="D37" s="325"/>
      <c r="E37" s="325"/>
      <c r="F37" s="325"/>
      <c r="G37" s="325"/>
      <c r="H37" s="325"/>
      <c r="I37" s="325"/>
      <c r="J37" s="325"/>
      <c r="K37" s="325"/>
      <c r="L37" s="325"/>
      <c r="M37" s="325"/>
      <c r="N37" s="325"/>
      <c r="O37" s="43" t="s">
        <v>26</v>
      </c>
      <c r="P37" s="44">
        <v>1</v>
      </c>
    </row>
    <row r="38" spans="2:18" ht="45" customHeight="1" thickTop="1" thickBot="1" x14ac:dyDescent="0.3">
      <c r="B38" s="304" t="s">
        <v>10</v>
      </c>
      <c r="C38" s="304"/>
      <c r="D38" s="4" t="s">
        <v>197</v>
      </c>
      <c r="E38" s="4" t="s">
        <v>209</v>
      </c>
      <c r="F38" s="4" t="s">
        <v>207</v>
      </c>
      <c r="G38" s="124" t="s">
        <v>208</v>
      </c>
      <c r="H38" s="124" t="s">
        <v>2</v>
      </c>
      <c r="I38" s="124" t="s">
        <v>14</v>
      </c>
      <c r="J38" s="124" t="s">
        <v>9</v>
      </c>
      <c r="K38" s="124" t="s">
        <v>131</v>
      </c>
      <c r="L38" s="124" t="s">
        <v>58</v>
      </c>
      <c r="M38" s="124" t="s">
        <v>77</v>
      </c>
      <c r="N38" s="126" t="s">
        <v>27</v>
      </c>
      <c r="O38" s="124" t="s">
        <v>15</v>
      </c>
      <c r="P38" s="124" t="s">
        <v>22</v>
      </c>
    </row>
    <row r="39" spans="2:18" s="5" customFormat="1" ht="61.2" thickTop="1" thickBot="1" x14ac:dyDescent="0.3">
      <c r="B39" s="131" t="s">
        <v>68</v>
      </c>
      <c r="C39" s="21" t="s">
        <v>251</v>
      </c>
      <c r="D39" s="15">
        <v>0.09</v>
      </c>
      <c r="E39" s="15">
        <v>0.08</v>
      </c>
      <c r="F39" s="15">
        <v>0.05</v>
      </c>
      <c r="G39" s="15">
        <v>0.09</v>
      </c>
      <c r="H39" s="200">
        <v>1.4999999999999999E-2</v>
      </c>
      <c r="I39" s="15">
        <v>0.12</v>
      </c>
      <c r="J39" s="15">
        <v>1</v>
      </c>
      <c r="K39" s="210" t="s">
        <v>534</v>
      </c>
      <c r="L39" s="54" t="s">
        <v>280</v>
      </c>
      <c r="M39" s="244"/>
      <c r="N39" s="245"/>
      <c r="O39" s="55" t="str">
        <f>IF(N39&gt;1,"Superou",IF(N39=1,"Atingiu","Não atingiu"))</f>
        <v>Não atingiu</v>
      </c>
      <c r="P39" s="56">
        <f>N39-100%</f>
        <v>-1</v>
      </c>
    </row>
    <row r="40" spans="2:18" s="5" customFormat="1" ht="45" customHeight="1" thickTop="1" thickBot="1" x14ac:dyDescent="0.3">
      <c r="B40" s="305" t="s">
        <v>220</v>
      </c>
      <c r="C40" s="306"/>
      <c r="D40" s="306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41">
        <f>+N39</f>
        <v>0</v>
      </c>
    </row>
    <row r="41" spans="2:18" s="5" customFormat="1" ht="45" customHeight="1" thickTop="1" thickBot="1" x14ac:dyDescent="0.3">
      <c r="B41" s="323" t="s">
        <v>11</v>
      </c>
      <c r="C41" s="323"/>
      <c r="D41" s="323"/>
      <c r="E41" s="323"/>
      <c r="F41" s="323"/>
      <c r="G41" s="323"/>
      <c r="H41" s="323"/>
      <c r="I41" s="323"/>
      <c r="J41" s="323"/>
      <c r="K41" s="323"/>
      <c r="L41" s="323"/>
      <c r="M41" s="323"/>
      <c r="N41" s="323"/>
      <c r="O41" s="38" t="s">
        <v>26</v>
      </c>
      <c r="P41" s="38">
        <v>0.66</v>
      </c>
    </row>
    <row r="42" spans="2:18" ht="45" customHeight="1" thickTop="1" thickBot="1" x14ac:dyDescent="0.3">
      <c r="B42" s="303" t="s">
        <v>252</v>
      </c>
      <c r="C42" s="303"/>
      <c r="D42" s="303"/>
      <c r="E42" s="303"/>
      <c r="F42" s="303"/>
      <c r="G42" s="303"/>
      <c r="H42" s="303"/>
      <c r="I42" s="303"/>
      <c r="J42" s="303"/>
      <c r="K42" s="303"/>
      <c r="L42" s="303"/>
      <c r="M42" s="303"/>
      <c r="N42" s="303"/>
      <c r="O42" s="43" t="s">
        <v>26</v>
      </c>
      <c r="P42" s="44">
        <v>0.17</v>
      </c>
    </row>
    <row r="43" spans="2:18" ht="45" customHeight="1" thickTop="1" thickBot="1" x14ac:dyDescent="0.3">
      <c r="B43" s="304" t="s">
        <v>10</v>
      </c>
      <c r="C43" s="304"/>
      <c r="D43" s="4" t="s">
        <v>197</v>
      </c>
      <c r="E43" s="4" t="s">
        <v>209</v>
      </c>
      <c r="F43" s="4" t="s">
        <v>207</v>
      </c>
      <c r="G43" s="124" t="s">
        <v>208</v>
      </c>
      <c r="H43" s="124" t="s">
        <v>2</v>
      </c>
      <c r="I43" s="124" t="s">
        <v>14</v>
      </c>
      <c r="J43" s="124" t="s">
        <v>9</v>
      </c>
      <c r="K43" s="124" t="s">
        <v>131</v>
      </c>
      <c r="L43" s="124" t="s">
        <v>58</v>
      </c>
      <c r="M43" s="124" t="s">
        <v>77</v>
      </c>
      <c r="N43" s="126" t="s">
        <v>27</v>
      </c>
      <c r="O43" s="124" t="s">
        <v>15</v>
      </c>
      <c r="P43" s="124" t="s">
        <v>22</v>
      </c>
    </row>
    <row r="44" spans="2:18" ht="102" customHeight="1" thickTop="1" thickBot="1" x14ac:dyDescent="0.3">
      <c r="B44" s="18" t="s">
        <v>69</v>
      </c>
      <c r="C44" s="127" t="s">
        <v>254</v>
      </c>
      <c r="D44" s="142">
        <v>0.7</v>
      </c>
      <c r="E44" s="129">
        <v>1</v>
      </c>
      <c r="F44" s="129">
        <v>0.95</v>
      </c>
      <c r="G44" s="57">
        <v>0.95</v>
      </c>
      <c r="H44" s="57">
        <v>0.02</v>
      </c>
      <c r="I44" s="57">
        <v>1</v>
      </c>
      <c r="J44" s="15">
        <v>0.3</v>
      </c>
      <c r="K44" s="23" t="s">
        <v>267</v>
      </c>
      <c r="L44" s="54" t="s">
        <v>281</v>
      </c>
      <c r="M44" s="57"/>
      <c r="N44" s="35"/>
      <c r="O44" s="55" t="str">
        <f t="shared" ref="O44:O49" si="3">IF(N44&gt;1,"Superou",IF(N44=1,"Atingiu","Não atingiu"))</f>
        <v>Não atingiu</v>
      </c>
      <c r="P44" s="56">
        <f t="shared" ref="P44:P49" si="4">N44-100%</f>
        <v>-1</v>
      </c>
    </row>
    <row r="45" spans="2:18" ht="90" customHeight="1" thickTop="1" thickBot="1" x14ac:dyDescent="0.3">
      <c r="B45" s="131" t="s">
        <v>70</v>
      </c>
      <c r="C45" s="127" t="s">
        <v>255</v>
      </c>
      <c r="D45" s="142" t="s">
        <v>227</v>
      </c>
      <c r="E45" s="129" t="s">
        <v>227</v>
      </c>
      <c r="F45" s="129">
        <v>0.1</v>
      </c>
      <c r="G45" s="57">
        <v>0.1</v>
      </c>
      <c r="H45" s="57">
        <v>0.02</v>
      </c>
      <c r="I45" s="57">
        <v>0.14000000000000001</v>
      </c>
      <c r="J45" s="15">
        <v>0.2</v>
      </c>
      <c r="K45" s="23" t="s">
        <v>267</v>
      </c>
      <c r="L45" s="54" t="s">
        <v>282</v>
      </c>
      <c r="M45" s="57"/>
      <c r="N45" s="35"/>
      <c r="O45" s="55" t="str">
        <f t="shared" si="3"/>
        <v>Não atingiu</v>
      </c>
      <c r="P45" s="56">
        <f t="shared" si="4"/>
        <v>-1</v>
      </c>
      <c r="R45" s="2">
        <f>9/10</f>
        <v>0.9</v>
      </c>
    </row>
    <row r="46" spans="2:18" ht="90" customHeight="1" thickTop="1" thickBot="1" x14ac:dyDescent="0.3">
      <c r="B46" s="131" t="s">
        <v>71</v>
      </c>
      <c r="C46" s="127" t="s">
        <v>256</v>
      </c>
      <c r="D46" s="142">
        <v>0.94</v>
      </c>
      <c r="E46" s="129">
        <v>1</v>
      </c>
      <c r="F46" s="129">
        <v>0.9</v>
      </c>
      <c r="G46" s="57">
        <v>0.9</v>
      </c>
      <c r="H46" s="57">
        <v>0.05</v>
      </c>
      <c r="I46" s="57">
        <v>1</v>
      </c>
      <c r="J46" s="15">
        <v>0.25</v>
      </c>
      <c r="K46" s="23" t="s">
        <v>267</v>
      </c>
      <c r="L46" s="54" t="s">
        <v>283</v>
      </c>
      <c r="M46" s="57"/>
      <c r="N46" s="35"/>
      <c r="O46" s="55" t="str">
        <f t="shared" si="3"/>
        <v>Não atingiu</v>
      </c>
      <c r="P46" s="56">
        <f t="shared" si="4"/>
        <v>-1</v>
      </c>
    </row>
    <row r="47" spans="2:18" ht="83.25" customHeight="1" thickTop="1" thickBot="1" x14ac:dyDescent="0.3">
      <c r="B47" s="131" t="s">
        <v>102</v>
      </c>
      <c r="C47" s="127" t="s">
        <v>257</v>
      </c>
      <c r="D47" s="128" t="s">
        <v>227</v>
      </c>
      <c r="E47" s="129">
        <v>0.11</v>
      </c>
      <c r="F47" s="129">
        <v>0.97</v>
      </c>
      <c r="G47" s="57">
        <v>0.65</v>
      </c>
      <c r="H47" s="57">
        <v>0.1</v>
      </c>
      <c r="I47" s="57">
        <v>1</v>
      </c>
      <c r="J47" s="15">
        <v>0.15</v>
      </c>
      <c r="K47" s="23" t="s">
        <v>267</v>
      </c>
      <c r="L47" s="54" t="s">
        <v>284</v>
      </c>
      <c r="M47" s="57"/>
      <c r="N47" s="35"/>
      <c r="O47" s="55" t="str">
        <f t="shared" si="3"/>
        <v>Não atingiu</v>
      </c>
      <c r="P47" s="56">
        <f t="shared" si="4"/>
        <v>-1</v>
      </c>
    </row>
    <row r="48" spans="2:18" ht="45" customHeight="1" thickTop="1" thickBot="1" x14ac:dyDescent="0.3">
      <c r="B48" s="131" t="s">
        <v>253</v>
      </c>
      <c r="C48" s="127" t="s">
        <v>258</v>
      </c>
      <c r="D48" s="128" t="s">
        <v>227</v>
      </c>
      <c r="E48" s="129" t="s">
        <v>227</v>
      </c>
      <c r="F48" s="144">
        <v>1</v>
      </c>
      <c r="G48" s="147">
        <v>6</v>
      </c>
      <c r="H48" s="147">
        <v>3</v>
      </c>
      <c r="I48" s="147">
        <v>10</v>
      </c>
      <c r="J48" s="15">
        <v>0.05</v>
      </c>
      <c r="K48" s="23" t="s">
        <v>267</v>
      </c>
      <c r="L48" s="54" t="s">
        <v>285</v>
      </c>
      <c r="M48" s="147"/>
      <c r="N48" s="35"/>
      <c r="O48" s="55" t="str">
        <f t="shared" si="3"/>
        <v>Não atingiu</v>
      </c>
      <c r="P48" s="56">
        <f t="shared" si="4"/>
        <v>-1</v>
      </c>
    </row>
    <row r="49" spans="2:16" ht="64.5" customHeight="1" thickTop="1" thickBot="1" x14ac:dyDescent="0.3">
      <c r="B49" s="131" t="s">
        <v>72</v>
      </c>
      <c r="C49" s="127" t="s">
        <v>259</v>
      </c>
      <c r="D49" s="128" t="s">
        <v>227</v>
      </c>
      <c r="E49" s="129" t="s">
        <v>227</v>
      </c>
      <c r="F49" s="143">
        <v>0</v>
      </c>
      <c r="G49" s="147">
        <v>2</v>
      </c>
      <c r="H49" s="147">
        <v>1</v>
      </c>
      <c r="I49" s="147">
        <v>4</v>
      </c>
      <c r="J49" s="15">
        <v>0.05</v>
      </c>
      <c r="K49" s="23" t="s">
        <v>267</v>
      </c>
      <c r="L49" s="54" t="s">
        <v>286</v>
      </c>
      <c r="M49" s="147"/>
      <c r="N49" s="35"/>
      <c r="O49" s="55" t="str">
        <f t="shared" si="3"/>
        <v>Não atingiu</v>
      </c>
      <c r="P49" s="56">
        <f t="shared" si="4"/>
        <v>-1</v>
      </c>
    </row>
    <row r="50" spans="2:16" s="5" customFormat="1" ht="45" customHeight="1" thickTop="1" thickBot="1" x14ac:dyDescent="0.3">
      <c r="B50" s="305" t="s">
        <v>221</v>
      </c>
      <c r="C50" s="306"/>
      <c r="D50" s="306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41">
        <f>+N44*J44+N45*J45+N46*J46+N47*J47+N48*J48+N49*J49</f>
        <v>0</v>
      </c>
    </row>
    <row r="51" spans="2:16" ht="45" customHeight="1" thickTop="1" thickBot="1" x14ac:dyDescent="0.3">
      <c r="B51" s="303" t="s">
        <v>260</v>
      </c>
      <c r="C51" s="303"/>
      <c r="D51" s="303"/>
      <c r="E51" s="303"/>
      <c r="F51" s="303"/>
      <c r="G51" s="303"/>
      <c r="H51" s="303"/>
      <c r="I51" s="303"/>
      <c r="J51" s="303"/>
      <c r="K51" s="303"/>
      <c r="L51" s="303"/>
      <c r="M51" s="303"/>
      <c r="N51" s="303"/>
      <c r="O51" s="43" t="s">
        <v>26</v>
      </c>
      <c r="P51" s="44">
        <v>0.52</v>
      </c>
    </row>
    <row r="52" spans="2:16" ht="45" customHeight="1" thickTop="1" thickBot="1" x14ac:dyDescent="0.3">
      <c r="B52" s="304" t="s">
        <v>10</v>
      </c>
      <c r="C52" s="304"/>
      <c r="D52" s="4" t="s">
        <v>197</v>
      </c>
      <c r="E52" s="4" t="s">
        <v>209</v>
      </c>
      <c r="F52" s="4" t="s">
        <v>207</v>
      </c>
      <c r="G52" s="124" t="s">
        <v>208</v>
      </c>
      <c r="H52" s="124" t="s">
        <v>2</v>
      </c>
      <c r="I52" s="124" t="s">
        <v>14</v>
      </c>
      <c r="J52" s="124" t="s">
        <v>9</v>
      </c>
      <c r="K52" s="124" t="s">
        <v>131</v>
      </c>
      <c r="L52" s="124" t="s">
        <v>58</v>
      </c>
      <c r="M52" s="124" t="s">
        <v>77</v>
      </c>
      <c r="N52" s="126" t="s">
        <v>27</v>
      </c>
      <c r="O52" s="124" t="s">
        <v>15</v>
      </c>
      <c r="P52" s="124" t="s">
        <v>22</v>
      </c>
    </row>
    <row r="53" spans="2:16" s="5" customFormat="1" ht="360.75" customHeight="1" thickTop="1" thickBot="1" x14ac:dyDescent="0.3">
      <c r="B53" s="18" t="s">
        <v>73</v>
      </c>
      <c r="C53" s="21" t="s">
        <v>262</v>
      </c>
      <c r="D53" s="57">
        <v>0.89</v>
      </c>
      <c r="E53" s="15">
        <v>0.93</v>
      </c>
      <c r="F53" s="53" t="s">
        <v>271</v>
      </c>
      <c r="G53" s="15">
        <v>0.9</v>
      </c>
      <c r="H53" s="15">
        <v>0.05</v>
      </c>
      <c r="I53" s="148">
        <v>1</v>
      </c>
      <c r="J53" s="15">
        <v>0.55000000000000004</v>
      </c>
      <c r="K53" s="140" t="s">
        <v>268</v>
      </c>
      <c r="L53" s="54" t="s">
        <v>563</v>
      </c>
      <c r="M53" s="20"/>
      <c r="N53" s="36"/>
      <c r="O53" s="55" t="str">
        <f>IF(N53&gt;1,"Superou",IF(N53=1,"Atingiu","Não atingiu"))</f>
        <v>Não atingiu</v>
      </c>
      <c r="P53" s="56">
        <f>N53-100%</f>
        <v>-1</v>
      </c>
    </row>
    <row r="54" spans="2:16" s="5" customFormat="1" ht="73.2" thickTop="1" thickBot="1" x14ac:dyDescent="0.3">
      <c r="B54" s="52" t="s">
        <v>261</v>
      </c>
      <c r="C54" s="21" t="s">
        <v>263</v>
      </c>
      <c r="D54" s="57">
        <v>1</v>
      </c>
      <c r="E54" s="15">
        <v>1</v>
      </c>
      <c r="F54" s="201" t="s">
        <v>227</v>
      </c>
      <c r="G54" s="15">
        <v>0.97</v>
      </c>
      <c r="H54" s="15">
        <v>0.02</v>
      </c>
      <c r="I54" s="15">
        <v>1</v>
      </c>
      <c r="J54" s="15">
        <v>0.05</v>
      </c>
      <c r="K54" s="140" t="s">
        <v>268</v>
      </c>
      <c r="L54" s="54" t="s">
        <v>287</v>
      </c>
      <c r="M54" s="20"/>
      <c r="N54" s="36"/>
      <c r="O54" s="55" t="str">
        <f>IF(N54&gt;1,"Superou",IF(N54=1,"Atingiu","Não atingiu"))</f>
        <v>Não atingiu</v>
      </c>
      <c r="P54" s="56">
        <f>N54-100%</f>
        <v>-1</v>
      </c>
    </row>
    <row r="55" spans="2:16" s="5" customFormat="1" ht="183" customHeight="1" thickTop="1" thickBot="1" x14ac:dyDescent="0.3">
      <c r="B55" s="139" t="s">
        <v>264</v>
      </c>
      <c r="C55" s="21" t="s">
        <v>500</v>
      </c>
      <c r="D55" s="129" t="s">
        <v>227</v>
      </c>
      <c r="E55" s="142" t="s">
        <v>227</v>
      </c>
      <c r="F55" s="201" t="s">
        <v>227</v>
      </c>
      <c r="G55" s="15">
        <v>0.93</v>
      </c>
      <c r="H55" s="15">
        <v>0.05</v>
      </c>
      <c r="I55" s="15">
        <v>1</v>
      </c>
      <c r="J55" s="15">
        <v>0.4</v>
      </c>
      <c r="K55" s="140" t="s">
        <v>268</v>
      </c>
      <c r="L55" s="54" t="s">
        <v>493</v>
      </c>
      <c r="M55" s="20"/>
      <c r="N55" s="36"/>
      <c r="O55" s="55" t="str">
        <f>IF(N55&gt;1,"Superou",IF(N55=1,"Atingiu","Não atingiu"))</f>
        <v>Não atingiu</v>
      </c>
      <c r="P55" s="56">
        <f>N55-100%</f>
        <v>-1</v>
      </c>
    </row>
    <row r="56" spans="2:16" s="5" customFormat="1" ht="45" customHeight="1" thickTop="1" thickBot="1" x14ac:dyDescent="0.3">
      <c r="B56" s="305" t="s">
        <v>222</v>
      </c>
      <c r="C56" s="306"/>
      <c r="D56" s="306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41"/>
    </row>
    <row r="57" spans="2:16" ht="45" customHeight="1" thickTop="1" thickBot="1" x14ac:dyDescent="0.3">
      <c r="B57" s="303" t="s">
        <v>492</v>
      </c>
      <c r="C57" s="303"/>
      <c r="D57" s="303"/>
      <c r="E57" s="303"/>
      <c r="F57" s="303"/>
      <c r="G57" s="303"/>
      <c r="H57" s="303"/>
      <c r="I57" s="303"/>
      <c r="J57" s="303"/>
      <c r="K57" s="303"/>
      <c r="L57" s="303"/>
      <c r="M57" s="303"/>
      <c r="N57" s="303"/>
      <c r="O57" s="43" t="s">
        <v>26</v>
      </c>
      <c r="P57" s="44">
        <v>0.15</v>
      </c>
    </row>
    <row r="58" spans="2:16" ht="45" customHeight="1" thickTop="1" thickBot="1" x14ac:dyDescent="0.3">
      <c r="B58" s="304" t="s">
        <v>10</v>
      </c>
      <c r="C58" s="304"/>
      <c r="D58" s="4" t="s">
        <v>197</v>
      </c>
      <c r="E58" s="4" t="s">
        <v>209</v>
      </c>
      <c r="F58" s="4" t="s">
        <v>207</v>
      </c>
      <c r="G58" s="130" t="s">
        <v>208</v>
      </c>
      <c r="H58" s="130" t="s">
        <v>2</v>
      </c>
      <c r="I58" s="130" t="s">
        <v>14</v>
      </c>
      <c r="J58" s="130" t="s">
        <v>9</v>
      </c>
      <c r="K58" s="130" t="s">
        <v>131</v>
      </c>
      <c r="L58" s="130" t="s">
        <v>58</v>
      </c>
      <c r="M58" s="130" t="s">
        <v>77</v>
      </c>
      <c r="N58" s="130" t="s">
        <v>27</v>
      </c>
      <c r="O58" s="130" t="s">
        <v>15</v>
      </c>
      <c r="P58" s="130" t="s">
        <v>22</v>
      </c>
    </row>
    <row r="59" spans="2:16" s="5" customFormat="1" ht="45" customHeight="1" thickTop="1" thickBot="1" x14ac:dyDescent="0.3">
      <c r="B59" s="131" t="s">
        <v>290</v>
      </c>
      <c r="C59" s="21" t="s">
        <v>471</v>
      </c>
      <c r="D59" s="129" t="s">
        <v>227</v>
      </c>
      <c r="E59" s="142" t="s">
        <v>227</v>
      </c>
      <c r="F59" s="142" t="s">
        <v>227</v>
      </c>
      <c r="G59" s="148">
        <v>0.8</v>
      </c>
      <c r="H59" s="148">
        <v>0.1</v>
      </c>
      <c r="I59" s="148">
        <v>1</v>
      </c>
      <c r="J59" s="15">
        <v>1</v>
      </c>
      <c r="K59" s="140" t="s">
        <v>267</v>
      </c>
      <c r="L59" s="203" t="s">
        <v>473</v>
      </c>
      <c r="M59" s="148"/>
      <c r="N59" s="35"/>
      <c r="O59" s="55" t="str">
        <f>IF(N59&gt;1,"Superou",IF(N59=1,"Atingiu","Não atingiu"))</f>
        <v>Não atingiu</v>
      </c>
      <c r="P59" s="56">
        <f>N59-100%</f>
        <v>-1</v>
      </c>
    </row>
    <row r="60" spans="2:16" s="5" customFormat="1" ht="45" customHeight="1" thickTop="1" thickBot="1" x14ac:dyDescent="0.3">
      <c r="B60" s="305" t="s">
        <v>291</v>
      </c>
      <c r="C60" s="306"/>
      <c r="D60" s="306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41">
        <f>+N59</f>
        <v>0</v>
      </c>
    </row>
    <row r="61" spans="2:16" ht="45" customHeight="1" thickTop="1" thickBot="1" x14ac:dyDescent="0.3">
      <c r="B61" s="303" t="s">
        <v>477</v>
      </c>
      <c r="C61" s="303"/>
      <c r="D61" s="303"/>
      <c r="E61" s="303"/>
      <c r="F61" s="303"/>
      <c r="G61" s="303"/>
      <c r="H61" s="303"/>
      <c r="I61" s="303"/>
      <c r="J61" s="303"/>
      <c r="K61" s="303"/>
      <c r="L61" s="303"/>
      <c r="M61" s="303"/>
      <c r="N61" s="303"/>
      <c r="O61" s="43" t="s">
        <v>26</v>
      </c>
      <c r="P61" s="44">
        <v>0.16</v>
      </c>
    </row>
    <row r="62" spans="2:16" ht="45" customHeight="1" thickTop="1" thickBot="1" x14ac:dyDescent="0.3">
      <c r="B62" s="304" t="s">
        <v>10</v>
      </c>
      <c r="C62" s="304"/>
      <c r="D62" s="4" t="s">
        <v>197</v>
      </c>
      <c r="E62" s="4" t="s">
        <v>209</v>
      </c>
      <c r="F62" s="4" t="s">
        <v>207</v>
      </c>
      <c r="G62" s="138" t="s">
        <v>208</v>
      </c>
      <c r="H62" s="138" t="s">
        <v>2</v>
      </c>
      <c r="I62" s="138" t="s">
        <v>14</v>
      </c>
      <c r="J62" s="138" t="s">
        <v>9</v>
      </c>
      <c r="K62" s="138" t="s">
        <v>131</v>
      </c>
      <c r="L62" s="138" t="s">
        <v>58</v>
      </c>
      <c r="M62" s="138" t="s">
        <v>77</v>
      </c>
      <c r="N62" s="138" t="s">
        <v>27</v>
      </c>
      <c r="O62" s="138" t="s">
        <v>15</v>
      </c>
      <c r="P62" s="138" t="s">
        <v>22</v>
      </c>
    </row>
    <row r="63" spans="2:16" s="5" customFormat="1" ht="45" customHeight="1" thickTop="1" thickBot="1" x14ac:dyDescent="0.3">
      <c r="B63" s="139" t="s">
        <v>478</v>
      </c>
      <c r="C63" s="21" t="s">
        <v>228</v>
      </c>
      <c r="D63" s="129" t="s">
        <v>227</v>
      </c>
      <c r="E63" s="15" t="s">
        <v>227</v>
      </c>
      <c r="F63" s="15" t="s">
        <v>227</v>
      </c>
      <c r="G63" s="148">
        <v>0.4</v>
      </c>
      <c r="H63" s="148">
        <v>0.05</v>
      </c>
      <c r="I63" s="148">
        <v>0.5</v>
      </c>
      <c r="J63" s="15">
        <v>1</v>
      </c>
      <c r="K63" s="140" t="s">
        <v>531</v>
      </c>
      <c r="L63" s="54" t="s">
        <v>229</v>
      </c>
      <c r="M63" s="148"/>
      <c r="N63" s="35"/>
      <c r="O63" s="55" t="str">
        <f>IF(N63&gt;1,"Superou",IF(N63=1,"Atingiu","Não atingiu"))</f>
        <v>Não atingiu</v>
      </c>
      <c r="P63" s="56">
        <f>N63-100%</f>
        <v>-1</v>
      </c>
    </row>
    <row r="64" spans="2:16" s="5" customFormat="1" ht="45" customHeight="1" thickTop="1" thickBot="1" x14ac:dyDescent="0.3">
      <c r="B64" s="305" t="s">
        <v>479</v>
      </c>
      <c r="C64" s="306"/>
      <c r="D64" s="306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41">
        <f>+N63</f>
        <v>0</v>
      </c>
    </row>
    <row r="65" spans="2:16368" ht="45" customHeight="1" thickTop="1" thickBot="1" x14ac:dyDescent="0.3">
      <c r="B65" s="327" t="s">
        <v>216</v>
      </c>
      <c r="C65" s="327"/>
      <c r="D65" s="327"/>
      <c r="E65" s="45" t="s">
        <v>38</v>
      </c>
      <c r="F65" s="45" t="s">
        <v>39</v>
      </c>
      <c r="G65" s="45" t="s">
        <v>40</v>
      </c>
      <c r="H65" s="45" t="s">
        <v>41</v>
      </c>
      <c r="I65" s="45" t="s">
        <v>42</v>
      </c>
      <c r="J65" s="45" t="s">
        <v>43</v>
      </c>
      <c r="K65" s="45" t="s">
        <v>44</v>
      </c>
      <c r="L65" s="45" t="s">
        <v>110</v>
      </c>
      <c r="M65" s="45" t="s">
        <v>130</v>
      </c>
      <c r="N65" s="45" t="s">
        <v>130</v>
      </c>
      <c r="O65" s="45" t="s">
        <v>130</v>
      </c>
      <c r="P65" s="45" t="s">
        <v>130</v>
      </c>
    </row>
    <row r="66" spans="2:16368" ht="39.9" customHeight="1" thickTop="1" thickBot="1" x14ac:dyDescent="0.3">
      <c r="B66" s="300" t="s">
        <v>34</v>
      </c>
      <c r="C66" s="301"/>
      <c r="D66" s="302"/>
      <c r="E66" s="102" t="s">
        <v>192</v>
      </c>
      <c r="F66" s="102" t="s">
        <v>192</v>
      </c>
      <c r="G66" s="102" t="s">
        <v>192</v>
      </c>
      <c r="H66" s="102" t="s">
        <v>192</v>
      </c>
      <c r="I66" s="25"/>
      <c r="J66" s="26"/>
      <c r="K66" s="27"/>
      <c r="L66" s="102"/>
      <c r="M66" s="25"/>
      <c r="N66" s="25"/>
      <c r="O66" s="25"/>
      <c r="P66" s="25"/>
    </row>
    <row r="67" spans="2:16368" ht="39.9" customHeight="1" thickTop="1" thickBot="1" x14ac:dyDescent="0.3">
      <c r="B67" s="300" t="s">
        <v>35</v>
      </c>
      <c r="C67" s="301"/>
      <c r="D67" s="302"/>
      <c r="E67" s="25"/>
      <c r="F67" s="25"/>
      <c r="G67" s="25"/>
      <c r="H67" s="25"/>
      <c r="I67" s="24"/>
      <c r="J67" s="102" t="s">
        <v>192</v>
      </c>
      <c r="K67" s="141"/>
      <c r="L67" s="102" t="s">
        <v>192</v>
      </c>
      <c r="M67" s="28"/>
      <c r="N67" s="28"/>
      <c r="O67" s="28"/>
      <c r="P67" s="28"/>
    </row>
    <row r="68" spans="2:16368" ht="39.9" customHeight="1" thickTop="1" thickBot="1" x14ac:dyDescent="0.3">
      <c r="B68" s="300" t="s">
        <v>36</v>
      </c>
      <c r="C68" s="301"/>
      <c r="D68" s="302"/>
      <c r="E68" s="25"/>
      <c r="F68" s="25"/>
      <c r="G68" s="25"/>
      <c r="H68" s="25"/>
      <c r="I68" s="102" t="s">
        <v>192</v>
      </c>
      <c r="J68" s="102"/>
      <c r="K68" s="202" t="s">
        <v>192</v>
      </c>
      <c r="L68" s="24"/>
      <c r="M68" s="24"/>
      <c r="N68" s="24"/>
      <c r="O68" s="24"/>
      <c r="P68" s="24"/>
    </row>
    <row r="69" spans="2:16368" ht="35.1" customHeight="1" thickTop="1" thickBot="1" x14ac:dyDescent="0.3">
      <c r="B69" s="324" t="s">
        <v>50</v>
      </c>
      <c r="C69" s="324"/>
      <c r="D69" s="324"/>
      <c r="E69" s="324"/>
      <c r="F69" s="324"/>
      <c r="G69" s="324"/>
      <c r="H69" s="258" t="s">
        <v>53</v>
      </c>
      <c r="I69" s="258"/>
      <c r="J69" s="280" t="s">
        <v>54</v>
      </c>
      <c r="K69" s="282"/>
      <c r="L69" s="258" t="s">
        <v>59</v>
      </c>
      <c r="M69" s="258"/>
      <c r="N69" s="258"/>
      <c r="O69" s="258" t="s">
        <v>55</v>
      </c>
      <c r="P69" s="258"/>
    </row>
    <row r="70" spans="2:16368" ht="26.25" customHeight="1" thickTop="1" thickBot="1" x14ac:dyDescent="0.3">
      <c r="B70" s="307" t="s">
        <v>1</v>
      </c>
      <c r="C70" s="307"/>
      <c r="D70" s="307"/>
      <c r="E70" s="307"/>
      <c r="F70" s="307"/>
      <c r="G70" s="307"/>
      <c r="H70" s="307"/>
      <c r="I70" s="307"/>
      <c r="J70" s="307"/>
      <c r="K70" s="307"/>
      <c r="L70" s="307"/>
      <c r="M70" s="307"/>
      <c r="N70" s="307"/>
      <c r="O70" s="307"/>
      <c r="P70" s="307"/>
    </row>
    <row r="71" spans="2:16368" s="8" customFormat="1" ht="30" customHeight="1" thickTop="1" thickBot="1" x14ac:dyDescent="0.3">
      <c r="B71" s="320" t="s">
        <v>242</v>
      </c>
      <c r="C71" s="320"/>
      <c r="D71" s="320"/>
      <c r="E71" s="320"/>
      <c r="F71" s="320"/>
      <c r="G71" s="320"/>
      <c r="H71" s="319">
        <f>+P18</f>
        <v>0.31</v>
      </c>
      <c r="I71" s="319"/>
      <c r="J71" s="261">
        <f>+P19</f>
        <v>0.38</v>
      </c>
      <c r="K71" s="262"/>
      <c r="L71" s="298">
        <f>$H$71*J71</f>
        <v>0.1178</v>
      </c>
      <c r="M71" s="298"/>
      <c r="N71" s="298"/>
      <c r="O71" s="299" t="s">
        <v>270</v>
      </c>
      <c r="P71" s="299"/>
      <c r="Q71" s="125"/>
    </row>
    <row r="72" spans="2:16368" s="8" customFormat="1" ht="30" customHeight="1" thickTop="1" thickBot="1" x14ac:dyDescent="0.3">
      <c r="B72" s="320" t="s">
        <v>269</v>
      </c>
      <c r="C72" s="320"/>
      <c r="D72" s="320"/>
      <c r="E72" s="320"/>
      <c r="F72" s="320"/>
      <c r="G72" s="320"/>
      <c r="H72" s="319"/>
      <c r="I72" s="319"/>
      <c r="J72" s="261">
        <f>+P23</f>
        <v>0.3</v>
      </c>
      <c r="K72" s="262"/>
      <c r="L72" s="298">
        <f>$H$71*J72</f>
        <v>9.2999999999999999E-2</v>
      </c>
      <c r="M72" s="298"/>
      <c r="N72" s="298"/>
      <c r="O72" s="321"/>
      <c r="P72" s="322"/>
      <c r="Q72" s="125"/>
      <c r="S72" s="125"/>
    </row>
    <row r="73" spans="2:16368" s="8" customFormat="1" ht="30" customHeight="1" thickTop="1" thickBot="1" x14ac:dyDescent="0.3">
      <c r="B73" s="320" t="s">
        <v>248</v>
      </c>
      <c r="C73" s="320"/>
      <c r="D73" s="320"/>
      <c r="E73" s="320"/>
      <c r="F73" s="320"/>
      <c r="G73" s="320"/>
      <c r="H73" s="319"/>
      <c r="I73" s="319"/>
      <c r="J73" s="261">
        <f>+P32</f>
        <v>0.32</v>
      </c>
      <c r="K73" s="262"/>
      <c r="L73" s="298">
        <f>$H$71*J73</f>
        <v>9.9199999999999997E-2</v>
      </c>
      <c r="M73" s="298"/>
      <c r="N73" s="298"/>
      <c r="O73" s="299"/>
      <c r="P73" s="299"/>
      <c r="Q73" s="125"/>
    </row>
    <row r="74" spans="2:16368" s="8" customFormat="1" ht="29.25" customHeight="1" thickTop="1" thickBot="1" x14ac:dyDescent="0.3">
      <c r="B74" s="295" t="s">
        <v>3</v>
      </c>
      <c r="C74" s="296"/>
      <c r="D74" s="296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7"/>
      <c r="Q74" s="336"/>
      <c r="R74" s="334"/>
      <c r="S74" s="334"/>
      <c r="T74" s="335"/>
      <c r="U74" s="334"/>
      <c r="V74" s="334"/>
      <c r="W74" s="334"/>
      <c r="X74" s="334"/>
      <c r="Y74" s="334"/>
      <c r="Z74" s="335"/>
      <c r="AA74" s="334"/>
      <c r="AB74" s="334"/>
      <c r="AC74" s="334"/>
      <c r="AD74" s="334"/>
      <c r="AE74" s="334"/>
      <c r="AF74" s="335"/>
      <c r="AG74" s="334"/>
      <c r="AH74" s="334"/>
      <c r="AI74" s="334"/>
      <c r="AJ74" s="334"/>
      <c r="AK74" s="334"/>
      <c r="AL74" s="335"/>
      <c r="AM74" s="334"/>
      <c r="AN74" s="334"/>
      <c r="AO74" s="334"/>
      <c r="AP74" s="334"/>
      <c r="AQ74" s="334"/>
      <c r="AR74" s="335"/>
      <c r="AS74" s="334"/>
      <c r="AT74" s="334"/>
      <c r="AU74" s="334"/>
      <c r="AV74" s="334"/>
      <c r="AW74" s="334"/>
      <c r="AX74" s="335"/>
      <c r="AY74" s="334"/>
      <c r="AZ74" s="334"/>
      <c r="BA74" s="334"/>
      <c r="BB74" s="334"/>
      <c r="BC74" s="334"/>
      <c r="BD74" s="335"/>
      <c r="BE74" s="334"/>
      <c r="BF74" s="334"/>
      <c r="BG74" s="334"/>
      <c r="BH74" s="334"/>
      <c r="BI74" s="334"/>
      <c r="BJ74" s="335"/>
      <c r="BK74" s="334"/>
      <c r="BL74" s="334"/>
      <c r="BM74" s="334"/>
      <c r="BN74" s="334"/>
      <c r="BO74" s="334"/>
      <c r="BP74" s="335"/>
      <c r="BQ74" s="334"/>
      <c r="BR74" s="334"/>
      <c r="BS74" s="334"/>
      <c r="BT74" s="334"/>
      <c r="BU74" s="334"/>
      <c r="BV74" s="335"/>
      <c r="BW74" s="334"/>
      <c r="BX74" s="334"/>
      <c r="BY74" s="334"/>
      <c r="BZ74" s="334"/>
      <c r="CA74" s="334"/>
      <c r="CB74" s="335"/>
      <c r="CC74" s="334"/>
      <c r="CD74" s="334"/>
      <c r="CE74" s="334"/>
      <c r="CF74" s="334"/>
      <c r="CG74" s="334"/>
      <c r="CH74" s="335"/>
      <c r="CI74" s="334"/>
      <c r="CJ74" s="334"/>
      <c r="CK74" s="334"/>
      <c r="CL74" s="334"/>
      <c r="CM74" s="334"/>
      <c r="CN74" s="335"/>
      <c r="CO74" s="334"/>
      <c r="CP74" s="334"/>
      <c r="CQ74" s="334"/>
      <c r="CR74" s="334"/>
      <c r="CS74" s="334"/>
      <c r="CT74" s="335"/>
      <c r="CU74" s="334"/>
      <c r="CV74" s="334"/>
      <c r="CW74" s="334"/>
      <c r="CX74" s="334"/>
      <c r="CY74" s="334"/>
      <c r="CZ74" s="335"/>
      <c r="DA74" s="334"/>
      <c r="DB74" s="334"/>
      <c r="DC74" s="334"/>
      <c r="DD74" s="334"/>
      <c r="DE74" s="334"/>
      <c r="DF74" s="335"/>
      <c r="DG74" s="334"/>
      <c r="DH74" s="334"/>
      <c r="DI74" s="334"/>
      <c r="DJ74" s="334"/>
      <c r="DK74" s="334"/>
      <c r="DL74" s="335"/>
      <c r="DM74" s="334"/>
      <c r="DN74" s="334"/>
      <c r="DO74" s="334"/>
      <c r="DP74" s="334"/>
      <c r="DQ74" s="334"/>
      <c r="DR74" s="335"/>
      <c r="DS74" s="334"/>
      <c r="DT74" s="334"/>
      <c r="DU74" s="334"/>
      <c r="DV74" s="334"/>
      <c r="DW74" s="334"/>
      <c r="DX74" s="335"/>
      <c r="DY74" s="334"/>
      <c r="DZ74" s="334"/>
      <c r="EA74" s="334"/>
      <c r="EB74" s="334"/>
      <c r="EC74" s="334"/>
      <c r="ED74" s="335"/>
      <c r="EE74" s="334"/>
      <c r="EF74" s="334"/>
      <c r="EG74" s="334"/>
      <c r="EH74" s="334"/>
      <c r="EI74" s="334"/>
      <c r="EJ74" s="335"/>
      <c r="EK74" s="334"/>
      <c r="EL74" s="334"/>
      <c r="EM74" s="334"/>
      <c r="EN74" s="334"/>
      <c r="EO74" s="334"/>
      <c r="EP74" s="335"/>
      <c r="EQ74" s="334"/>
      <c r="ER74" s="334"/>
      <c r="ES74" s="334"/>
      <c r="ET74" s="334"/>
      <c r="EU74" s="334"/>
      <c r="EV74" s="335"/>
      <c r="EW74" s="334"/>
      <c r="EX74" s="334"/>
      <c r="EY74" s="334"/>
      <c r="EZ74" s="334"/>
      <c r="FA74" s="334"/>
      <c r="FB74" s="335"/>
      <c r="FC74" s="334"/>
      <c r="FD74" s="334"/>
      <c r="FE74" s="334"/>
      <c r="FF74" s="334"/>
      <c r="FG74" s="334"/>
      <c r="FH74" s="335"/>
      <c r="FI74" s="334"/>
      <c r="FJ74" s="334"/>
      <c r="FK74" s="334"/>
      <c r="FL74" s="334"/>
      <c r="FM74" s="334"/>
      <c r="FN74" s="335"/>
      <c r="FO74" s="334"/>
      <c r="FP74" s="334"/>
      <c r="FQ74" s="334"/>
      <c r="FR74" s="334"/>
      <c r="FS74" s="334"/>
      <c r="FT74" s="335"/>
      <c r="FU74" s="334"/>
      <c r="FV74" s="334"/>
      <c r="FW74" s="334"/>
      <c r="FX74" s="334"/>
      <c r="FY74" s="334"/>
      <c r="FZ74" s="335"/>
      <c r="GA74" s="334"/>
      <c r="GB74" s="334"/>
      <c r="GC74" s="334"/>
      <c r="GD74" s="334"/>
      <c r="GE74" s="334"/>
      <c r="GF74" s="335"/>
      <c r="GG74" s="334"/>
      <c r="GH74" s="334"/>
      <c r="GI74" s="334"/>
      <c r="GJ74" s="334"/>
      <c r="GK74" s="334"/>
      <c r="GL74" s="335"/>
      <c r="GM74" s="334"/>
      <c r="GN74" s="334"/>
      <c r="GO74" s="334"/>
      <c r="GP74" s="334"/>
      <c r="GQ74" s="334"/>
      <c r="GR74" s="335"/>
      <c r="GS74" s="334"/>
      <c r="GT74" s="334"/>
      <c r="GU74" s="334"/>
      <c r="GV74" s="334"/>
      <c r="GW74" s="334"/>
      <c r="GX74" s="335"/>
      <c r="GY74" s="334"/>
      <c r="GZ74" s="334"/>
      <c r="HA74" s="334"/>
      <c r="HB74" s="334"/>
      <c r="HC74" s="334"/>
      <c r="HD74" s="335"/>
      <c r="HE74" s="334"/>
      <c r="HF74" s="334"/>
      <c r="HG74" s="334"/>
      <c r="HH74" s="334"/>
      <c r="HI74" s="334"/>
      <c r="HJ74" s="335"/>
      <c r="HK74" s="334"/>
      <c r="HL74" s="334"/>
      <c r="HM74" s="334"/>
      <c r="HN74" s="334"/>
      <c r="HO74" s="334"/>
      <c r="HP74" s="335"/>
      <c r="HQ74" s="334"/>
      <c r="HR74" s="334"/>
      <c r="HS74" s="334"/>
      <c r="HT74" s="334"/>
      <c r="HU74" s="334"/>
      <c r="HV74" s="335"/>
      <c r="HW74" s="334"/>
      <c r="HX74" s="334"/>
      <c r="HY74" s="334"/>
      <c r="HZ74" s="334"/>
      <c r="IA74" s="334"/>
      <c r="IB74" s="335"/>
      <c r="IC74" s="334"/>
      <c r="ID74" s="334"/>
      <c r="IE74" s="334"/>
      <c r="IF74" s="334"/>
      <c r="IG74" s="334"/>
      <c r="IH74" s="335"/>
      <c r="II74" s="334"/>
      <c r="IJ74" s="334"/>
      <c r="IK74" s="334"/>
      <c r="IL74" s="334"/>
      <c r="IM74" s="334"/>
      <c r="IN74" s="335"/>
      <c r="IO74" s="334"/>
      <c r="IP74" s="334"/>
      <c r="IQ74" s="334"/>
      <c r="IR74" s="334"/>
      <c r="IS74" s="334"/>
      <c r="IT74" s="335"/>
      <c r="IU74" s="334"/>
      <c r="IV74" s="334"/>
      <c r="IW74" s="334"/>
      <c r="IX74" s="334"/>
      <c r="IY74" s="334"/>
      <c r="IZ74" s="335"/>
      <c r="JA74" s="334"/>
      <c r="JB74" s="334"/>
      <c r="JC74" s="334"/>
      <c r="JD74" s="334"/>
      <c r="JE74" s="334"/>
      <c r="JF74" s="335"/>
      <c r="JG74" s="334"/>
      <c r="JH74" s="334"/>
      <c r="JI74" s="334"/>
      <c r="JJ74" s="334"/>
      <c r="JK74" s="334"/>
      <c r="JL74" s="335"/>
      <c r="JM74" s="334"/>
      <c r="JN74" s="334"/>
      <c r="JO74" s="334"/>
      <c r="JP74" s="334"/>
      <c r="JQ74" s="334"/>
      <c r="JR74" s="335"/>
      <c r="JS74" s="334"/>
      <c r="JT74" s="334"/>
      <c r="JU74" s="334"/>
      <c r="JV74" s="334"/>
      <c r="JW74" s="334"/>
      <c r="JX74" s="335"/>
      <c r="JY74" s="334"/>
      <c r="JZ74" s="334"/>
      <c r="KA74" s="334"/>
      <c r="KB74" s="334"/>
      <c r="KC74" s="334"/>
      <c r="KD74" s="335"/>
      <c r="KE74" s="334"/>
      <c r="KF74" s="334"/>
      <c r="KG74" s="334"/>
      <c r="KH74" s="334"/>
      <c r="KI74" s="334"/>
      <c r="KJ74" s="335"/>
      <c r="KK74" s="334"/>
      <c r="KL74" s="334"/>
      <c r="KM74" s="334"/>
      <c r="KN74" s="334"/>
      <c r="KO74" s="334"/>
      <c r="KP74" s="335"/>
      <c r="KQ74" s="334"/>
      <c r="KR74" s="334"/>
      <c r="KS74" s="334"/>
      <c r="KT74" s="334"/>
      <c r="KU74" s="334"/>
      <c r="KV74" s="335"/>
      <c r="KW74" s="334"/>
      <c r="KX74" s="334"/>
      <c r="KY74" s="334"/>
      <c r="KZ74" s="334"/>
      <c r="LA74" s="334"/>
      <c r="LB74" s="335"/>
      <c r="LC74" s="334"/>
      <c r="LD74" s="334"/>
      <c r="LE74" s="334"/>
      <c r="LF74" s="334"/>
      <c r="LG74" s="334"/>
      <c r="LH74" s="335"/>
      <c r="LI74" s="334"/>
      <c r="LJ74" s="334"/>
      <c r="LK74" s="334"/>
      <c r="LL74" s="334"/>
      <c r="LM74" s="334"/>
      <c r="LN74" s="335"/>
      <c r="LO74" s="334"/>
      <c r="LP74" s="334"/>
      <c r="LQ74" s="334"/>
      <c r="LR74" s="334"/>
      <c r="LS74" s="334"/>
      <c r="LT74" s="335"/>
      <c r="LU74" s="334"/>
      <c r="LV74" s="334"/>
      <c r="LW74" s="334"/>
      <c r="LX74" s="334"/>
      <c r="LY74" s="334"/>
      <c r="LZ74" s="335"/>
      <c r="MA74" s="334"/>
      <c r="MB74" s="334"/>
      <c r="MC74" s="334"/>
      <c r="MD74" s="334"/>
      <c r="ME74" s="334"/>
      <c r="MF74" s="335"/>
      <c r="MG74" s="334"/>
      <c r="MH74" s="334"/>
      <c r="MI74" s="334"/>
      <c r="MJ74" s="334"/>
      <c r="MK74" s="334"/>
      <c r="ML74" s="335"/>
      <c r="MM74" s="334"/>
      <c r="MN74" s="334"/>
      <c r="MO74" s="334"/>
      <c r="MP74" s="334"/>
      <c r="MQ74" s="334"/>
      <c r="MR74" s="335"/>
      <c r="MS74" s="334"/>
      <c r="MT74" s="334"/>
      <c r="MU74" s="334"/>
      <c r="MV74" s="334"/>
      <c r="MW74" s="334"/>
      <c r="MX74" s="335"/>
      <c r="MY74" s="334"/>
      <c r="MZ74" s="334"/>
      <c r="NA74" s="334"/>
      <c r="NB74" s="334"/>
      <c r="NC74" s="334"/>
      <c r="ND74" s="335"/>
      <c r="NE74" s="334"/>
      <c r="NF74" s="334"/>
      <c r="NG74" s="334"/>
      <c r="NH74" s="334"/>
      <c r="NI74" s="334"/>
      <c r="NJ74" s="335"/>
      <c r="NK74" s="334"/>
      <c r="NL74" s="334"/>
      <c r="NM74" s="334"/>
      <c r="NN74" s="334"/>
      <c r="NO74" s="334"/>
      <c r="NP74" s="335"/>
      <c r="NQ74" s="334"/>
      <c r="NR74" s="334"/>
      <c r="NS74" s="334"/>
      <c r="NT74" s="334"/>
      <c r="NU74" s="334"/>
      <c r="NV74" s="335"/>
      <c r="NW74" s="334"/>
      <c r="NX74" s="334"/>
      <c r="NY74" s="334"/>
      <c r="NZ74" s="334"/>
      <c r="OA74" s="334"/>
      <c r="OB74" s="335"/>
      <c r="OC74" s="334"/>
      <c r="OD74" s="334"/>
      <c r="OE74" s="334"/>
      <c r="OF74" s="334"/>
      <c r="OG74" s="334"/>
      <c r="OH74" s="335"/>
      <c r="OI74" s="334"/>
      <c r="OJ74" s="334"/>
      <c r="OK74" s="334"/>
      <c r="OL74" s="334"/>
      <c r="OM74" s="334"/>
      <c r="ON74" s="335"/>
      <c r="OO74" s="334"/>
      <c r="OP74" s="334"/>
      <c r="OQ74" s="334"/>
      <c r="OR74" s="334"/>
      <c r="OS74" s="334"/>
      <c r="OT74" s="335"/>
      <c r="OU74" s="334"/>
      <c r="OV74" s="334"/>
      <c r="OW74" s="334"/>
      <c r="OX74" s="334"/>
      <c r="OY74" s="334"/>
      <c r="OZ74" s="335"/>
      <c r="PA74" s="334"/>
      <c r="PB74" s="334"/>
      <c r="PC74" s="334"/>
      <c r="PD74" s="334"/>
      <c r="PE74" s="334"/>
      <c r="PF74" s="335"/>
      <c r="PG74" s="334"/>
      <c r="PH74" s="334"/>
      <c r="PI74" s="334"/>
      <c r="PJ74" s="334"/>
      <c r="PK74" s="334"/>
      <c r="PL74" s="335"/>
      <c r="PM74" s="334"/>
      <c r="PN74" s="334"/>
      <c r="PO74" s="334"/>
      <c r="PP74" s="334"/>
      <c r="PQ74" s="334"/>
      <c r="PR74" s="335"/>
      <c r="PS74" s="334"/>
      <c r="PT74" s="334"/>
      <c r="PU74" s="334"/>
      <c r="PV74" s="334"/>
      <c r="PW74" s="334"/>
      <c r="PX74" s="335"/>
      <c r="PY74" s="334"/>
      <c r="PZ74" s="334"/>
      <c r="QA74" s="334"/>
      <c r="QB74" s="334"/>
      <c r="QC74" s="334"/>
      <c r="QD74" s="335"/>
      <c r="QE74" s="334"/>
      <c r="QF74" s="334"/>
      <c r="QG74" s="334"/>
      <c r="QH74" s="334"/>
      <c r="QI74" s="334"/>
      <c r="QJ74" s="335"/>
      <c r="QK74" s="334"/>
      <c r="QL74" s="334"/>
      <c r="QM74" s="334"/>
      <c r="QN74" s="334"/>
      <c r="QO74" s="334"/>
      <c r="QP74" s="335"/>
      <c r="QQ74" s="334"/>
      <c r="QR74" s="334"/>
      <c r="QS74" s="334"/>
      <c r="QT74" s="334"/>
      <c r="QU74" s="334"/>
      <c r="QV74" s="335"/>
      <c r="QW74" s="334"/>
      <c r="QX74" s="334"/>
      <c r="QY74" s="334"/>
      <c r="QZ74" s="334"/>
      <c r="RA74" s="334"/>
      <c r="RB74" s="335"/>
      <c r="RC74" s="334"/>
      <c r="RD74" s="334"/>
      <c r="RE74" s="334"/>
      <c r="RF74" s="334"/>
      <c r="RG74" s="334"/>
      <c r="RH74" s="335"/>
      <c r="RI74" s="334"/>
      <c r="RJ74" s="334"/>
      <c r="RK74" s="334"/>
      <c r="RL74" s="334"/>
      <c r="RM74" s="334"/>
      <c r="RN74" s="335"/>
      <c r="RO74" s="334"/>
      <c r="RP74" s="334"/>
      <c r="RQ74" s="334"/>
      <c r="RR74" s="334"/>
      <c r="RS74" s="334"/>
      <c r="RT74" s="335"/>
      <c r="RU74" s="334"/>
      <c r="RV74" s="334"/>
      <c r="RW74" s="334"/>
      <c r="RX74" s="334"/>
      <c r="RY74" s="334"/>
      <c r="RZ74" s="335"/>
      <c r="SA74" s="334"/>
      <c r="SB74" s="334"/>
      <c r="SC74" s="334"/>
      <c r="SD74" s="334"/>
      <c r="SE74" s="334"/>
      <c r="SF74" s="335"/>
      <c r="SG74" s="334"/>
      <c r="SH74" s="334"/>
      <c r="SI74" s="334"/>
      <c r="SJ74" s="334"/>
      <c r="SK74" s="334"/>
      <c r="SL74" s="335"/>
      <c r="SM74" s="334"/>
      <c r="SN74" s="334"/>
      <c r="SO74" s="334"/>
      <c r="SP74" s="334"/>
      <c r="SQ74" s="334"/>
      <c r="SR74" s="335"/>
      <c r="SS74" s="334"/>
      <c r="ST74" s="334"/>
      <c r="SU74" s="334"/>
      <c r="SV74" s="334"/>
      <c r="SW74" s="334"/>
      <c r="SX74" s="335"/>
      <c r="SY74" s="334"/>
      <c r="SZ74" s="334"/>
      <c r="TA74" s="334"/>
      <c r="TB74" s="334"/>
      <c r="TC74" s="334"/>
      <c r="TD74" s="335"/>
      <c r="TE74" s="334"/>
      <c r="TF74" s="334"/>
      <c r="TG74" s="334"/>
      <c r="TH74" s="334"/>
      <c r="TI74" s="334"/>
      <c r="TJ74" s="335"/>
      <c r="TK74" s="334"/>
      <c r="TL74" s="334"/>
      <c r="TM74" s="334"/>
      <c r="TN74" s="334"/>
      <c r="TO74" s="334"/>
      <c r="TP74" s="335"/>
      <c r="TQ74" s="334"/>
      <c r="TR74" s="334"/>
      <c r="TS74" s="334"/>
      <c r="TT74" s="334"/>
      <c r="TU74" s="334"/>
      <c r="TV74" s="335"/>
      <c r="TW74" s="334"/>
      <c r="TX74" s="334"/>
      <c r="TY74" s="334"/>
      <c r="TZ74" s="334"/>
      <c r="UA74" s="334"/>
      <c r="UB74" s="335"/>
      <c r="UC74" s="334"/>
      <c r="UD74" s="334"/>
      <c r="UE74" s="334"/>
      <c r="UF74" s="334"/>
      <c r="UG74" s="334"/>
      <c r="UH74" s="335"/>
      <c r="UI74" s="334"/>
      <c r="UJ74" s="334"/>
      <c r="UK74" s="334"/>
      <c r="UL74" s="334"/>
      <c r="UM74" s="334"/>
      <c r="UN74" s="335"/>
      <c r="UO74" s="334"/>
      <c r="UP74" s="334"/>
      <c r="UQ74" s="334"/>
      <c r="UR74" s="334"/>
      <c r="US74" s="334"/>
      <c r="UT74" s="335"/>
      <c r="UU74" s="334"/>
      <c r="UV74" s="334"/>
      <c r="UW74" s="334"/>
      <c r="UX74" s="334"/>
      <c r="UY74" s="334"/>
      <c r="UZ74" s="335"/>
      <c r="VA74" s="334"/>
      <c r="VB74" s="334"/>
      <c r="VC74" s="334"/>
      <c r="VD74" s="334"/>
      <c r="VE74" s="334"/>
      <c r="VF74" s="335"/>
      <c r="VG74" s="334"/>
      <c r="VH74" s="334"/>
      <c r="VI74" s="334"/>
      <c r="VJ74" s="334"/>
      <c r="VK74" s="334"/>
      <c r="VL74" s="335"/>
      <c r="VM74" s="334"/>
      <c r="VN74" s="334"/>
      <c r="VO74" s="334"/>
      <c r="VP74" s="334"/>
      <c r="VQ74" s="334"/>
      <c r="VR74" s="335"/>
      <c r="VS74" s="334"/>
      <c r="VT74" s="334"/>
      <c r="VU74" s="334"/>
      <c r="VV74" s="334"/>
      <c r="VW74" s="334"/>
      <c r="VX74" s="335"/>
      <c r="VY74" s="334"/>
      <c r="VZ74" s="334"/>
      <c r="WA74" s="334"/>
      <c r="WB74" s="334"/>
      <c r="WC74" s="334"/>
      <c r="WD74" s="335"/>
      <c r="WE74" s="334"/>
      <c r="WF74" s="334"/>
      <c r="WG74" s="334"/>
      <c r="WH74" s="334"/>
      <c r="WI74" s="334"/>
      <c r="WJ74" s="335"/>
      <c r="WK74" s="334"/>
      <c r="WL74" s="334"/>
      <c r="WM74" s="334"/>
      <c r="WN74" s="334"/>
      <c r="WO74" s="334"/>
      <c r="WP74" s="335"/>
      <c r="WQ74" s="334"/>
      <c r="WR74" s="334"/>
      <c r="WS74" s="334"/>
      <c r="WT74" s="334"/>
      <c r="WU74" s="334"/>
      <c r="WV74" s="335"/>
      <c r="WW74" s="334"/>
      <c r="WX74" s="334"/>
      <c r="WY74" s="334"/>
      <c r="WZ74" s="334"/>
      <c r="XA74" s="334"/>
      <c r="XB74" s="335"/>
      <c r="XC74" s="334"/>
      <c r="XD74" s="334"/>
      <c r="XE74" s="334"/>
      <c r="XF74" s="334"/>
      <c r="XG74" s="334"/>
      <c r="XH74" s="335"/>
      <c r="XI74" s="334"/>
      <c r="XJ74" s="334"/>
      <c r="XK74" s="334"/>
      <c r="XL74" s="334"/>
      <c r="XM74" s="334"/>
      <c r="XN74" s="335"/>
      <c r="XO74" s="334"/>
      <c r="XP74" s="334"/>
      <c r="XQ74" s="334"/>
      <c r="XR74" s="334"/>
      <c r="XS74" s="334"/>
      <c r="XT74" s="335"/>
      <c r="XU74" s="334"/>
      <c r="XV74" s="334"/>
      <c r="XW74" s="334"/>
      <c r="XX74" s="334"/>
      <c r="XY74" s="334"/>
      <c r="XZ74" s="335"/>
      <c r="YA74" s="334"/>
      <c r="YB74" s="334"/>
      <c r="YC74" s="334"/>
      <c r="YD74" s="334"/>
      <c r="YE74" s="334"/>
      <c r="YF74" s="335"/>
      <c r="YG74" s="334"/>
      <c r="YH74" s="334"/>
      <c r="YI74" s="334"/>
      <c r="YJ74" s="334"/>
      <c r="YK74" s="334"/>
      <c r="YL74" s="335"/>
      <c r="YM74" s="334"/>
      <c r="YN74" s="334"/>
      <c r="YO74" s="334"/>
      <c r="YP74" s="334"/>
      <c r="YQ74" s="334"/>
      <c r="YR74" s="335"/>
      <c r="YS74" s="334"/>
      <c r="YT74" s="334"/>
      <c r="YU74" s="334"/>
      <c r="YV74" s="334"/>
      <c r="YW74" s="334"/>
      <c r="YX74" s="335"/>
      <c r="YY74" s="334"/>
      <c r="YZ74" s="334"/>
      <c r="ZA74" s="334"/>
      <c r="ZB74" s="334"/>
      <c r="ZC74" s="334"/>
      <c r="ZD74" s="335"/>
      <c r="ZE74" s="334"/>
      <c r="ZF74" s="334"/>
      <c r="ZG74" s="334"/>
      <c r="ZH74" s="334"/>
      <c r="ZI74" s="334"/>
      <c r="ZJ74" s="335"/>
      <c r="ZK74" s="334"/>
      <c r="ZL74" s="334"/>
      <c r="ZM74" s="334"/>
      <c r="ZN74" s="334"/>
      <c r="ZO74" s="334"/>
      <c r="ZP74" s="335"/>
      <c r="ZQ74" s="334"/>
      <c r="ZR74" s="334"/>
      <c r="ZS74" s="334"/>
      <c r="ZT74" s="334"/>
      <c r="ZU74" s="334"/>
      <c r="ZV74" s="335"/>
      <c r="ZW74" s="334"/>
      <c r="ZX74" s="334"/>
      <c r="ZY74" s="334"/>
      <c r="ZZ74" s="334"/>
      <c r="AAA74" s="334"/>
      <c r="AAB74" s="335"/>
      <c r="AAC74" s="334"/>
      <c r="AAD74" s="334"/>
      <c r="AAE74" s="334"/>
      <c r="AAF74" s="334"/>
      <c r="AAG74" s="334"/>
      <c r="AAH74" s="335"/>
      <c r="AAI74" s="334"/>
      <c r="AAJ74" s="334"/>
      <c r="AAK74" s="334"/>
      <c r="AAL74" s="334"/>
      <c r="AAM74" s="334"/>
      <c r="AAN74" s="335"/>
      <c r="AAO74" s="334"/>
      <c r="AAP74" s="334"/>
      <c r="AAQ74" s="334"/>
      <c r="AAR74" s="334"/>
      <c r="AAS74" s="334"/>
      <c r="AAT74" s="335"/>
      <c r="AAU74" s="334"/>
      <c r="AAV74" s="334"/>
      <c r="AAW74" s="334"/>
      <c r="AAX74" s="334"/>
      <c r="AAY74" s="334"/>
      <c r="AAZ74" s="335"/>
      <c r="ABA74" s="334"/>
      <c r="ABB74" s="334"/>
      <c r="ABC74" s="334"/>
      <c r="ABD74" s="334"/>
      <c r="ABE74" s="334"/>
      <c r="ABF74" s="335"/>
      <c r="ABG74" s="334"/>
      <c r="ABH74" s="334"/>
      <c r="ABI74" s="334"/>
      <c r="ABJ74" s="334"/>
      <c r="ABK74" s="334"/>
      <c r="ABL74" s="335"/>
      <c r="ABM74" s="334"/>
      <c r="ABN74" s="334"/>
      <c r="ABO74" s="334"/>
      <c r="ABP74" s="334"/>
      <c r="ABQ74" s="334"/>
      <c r="ABR74" s="335"/>
      <c r="ABS74" s="334"/>
      <c r="ABT74" s="334"/>
      <c r="ABU74" s="334"/>
      <c r="ABV74" s="334"/>
      <c r="ABW74" s="334"/>
      <c r="ABX74" s="335"/>
      <c r="ABY74" s="334"/>
      <c r="ABZ74" s="334"/>
      <c r="ACA74" s="334"/>
      <c r="ACB74" s="334"/>
      <c r="ACC74" s="334"/>
      <c r="ACD74" s="335"/>
      <c r="ACE74" s="334"/>
      <c r="ACF74" s="334"/>
      <c r="ACG74" s="334"/>
      <c r="ACH74" s="334"/>
      <c r="ACI74" s="334"/>
      <c r="ACJ74" s="335"/>
      <c r="ACK74" s="334"/>
      <c r="ACL74" s="334"/>
      <c r="ACM74" s="334"/>
      <c r="ACN74" s="334"/>
      <c r="ACO74" s="334"/>
      <c r="ACP74" s="335"/>
      <c r="ACQ74" s="334"/>
      <c r="ACR74" s="334"/>
      <c r="ACS74" s="334"/>
      <c r="ACT74" s="334"/>
      <c r="ACU74" s="334"/>
      <c r="ACV74" s="335"/>
      <c r="ACW74" s="334"/>
      <c r="ACX74" s="334"/>
      <c r="ACY74" s="334"/>
      <c r="ACZ74" s="334"/>
      <c r="ADA74" s="334"/>
      <c r="ADB74" s="335"/>
      <c r="ADC74" s="334"/>
      <c r="ADD74" s="334"/>
      <c r="ADE74" s="334"/>
      <c r="ADF74" s="334"/>
      <c r="ADG74" s="334"/>
      <c r="ADH74" s="335"/>
      <c r="ADI74" s="334"/>
      <c r="ADJ74" s="334"/>
      <c r="ADK74" s="334"/>
      <c r="ADL74" s="334"/>
      <c r="ADM74" s="334"/>
      <c r="ADN74" s="335"/>
      <c r="ADO74" s="334"/>
      <c r="ADP74" s="334"/>
      <c r="ADQ74" s="334"/>
      <c r="ADR74" s="334"/>
      <c r="ADS74" s="334"/>
      <c r="ADT74" s="335"/>
      <c r="ADU74" s="334"/>
      <c r="ADV74" s="334"/>
      <c r="ADW74" s="334"/>
      <c r="ADX74" s="334"/>
      <c r="ADY74" s="334"/>
      <c r="ADZ74" s="335"/>
      <c r="AEA74" s="334"/>
      <c r="AEB74" s="334"/>
      <c r="AEC74" s="334"/>
      <c r="AED74" s="334"/>
      <c r="AEE74" s="334"/>
      <c r="AEF74" s="335"/>
      <c r="AEG74" s="334"/>
      <c r="AEH74" s="334"/>
      <c r="AEI74" s="334"/>
      <c r="AEJ74" s="334"/>
      <c r="AEK74" s="334"/>
      <c r="AEL74" s="335"/>
      <c r="AEM74" s="334"/>
      <c r="AEN74" s="334"/>
      <c r="AEO74" s="334"/>
      <c r="AEP74" s="334"/>
      <c r="AEQ74" s="334"/>
      <c r="AER74" s="335"/>
      <c r="AES74" s="334"/>
      <c r="AET74" s="334"/>
      <c r="AEU74" s="334"/>
      <c r="AEV74" s="334"/>
      <c r="AEW74" s="334"/>
      <c r="AEX74" s="335"/>
      <c r="AEY74" s="334"/>
      <c r="AEZ74" s="334"/>
      <c r="AFA74" s="334"/>
      <c r="AFB74" s="334"/>
      <c r="AFC74" s="334"/>
      <c r="AFD74" s="335"/>
      <c r="AFE74" s="334"/>
      <c r="AFF74" s="334"/>
      <c r="AFG74" s="334"/>
      <c r="AFH74" s="334"/>
      <c r="AFI74" s="334"/>
      <c r="AFJ74" s="335"/>
      <c r="AFK74" s="334"/>
      <c r="AFL74" s="334"/>
      <c r="AFM74" s="334"/>
      <c r="AFN74" s="334"/>
      <c r="AFO74" s="334"/>
      <c r="AFP74" s="335"/>
      <c r="AFQ74" s="334"/>
      <c r="AFR74" s="334"/>
      <c r="AFS74" s="334"/>
      <c r="AFT74" s="334"/>
      <c r="AFU74" s="334"/>
      <c r="AFV74" s="335"/>
      <c r="AFW74" s="334"/>
      <c r="AFX74" s="334"/>
      <c r="AFY74" s="334"/>
      <c r="AFZ74" s="334"/>
      <c r="AGA74" s="334"/>
      <c r="AGB74" s="335"/>
      <c r="AGC74" s="334"/>
      <c r="AGD74" s="334"/>
      <c r="AGE74" s="334"/>
      <c r="AGF74" s="334"/>
      <c r="AGG74" s="334"/>
      <c r="AGH74" s="335"/>
      <c r="AGI74" s="334"/>
      <c r="AGJ74" s="334"/>
      <c r="AGK74" s="334"/>
      <c r="AGL74" s="334"/>
      <c r="AGM74" s="334"/>
      <c r="AGN74" s="335"/>
      <c r="AGO74" s="334"/>
      <c r="AGP74" s="334"/>
      <c r="AGQ74" s="334"/>
      <c r="AGR74" s="334"/>
      <c r="AGS74" s="334"/>
      <c r="AGT74" s="335"/>
      <c r="AGU74" s="334"/>
      <c r="AGV74" s="334"/>
      <c r="AGW74" s="334"/>
      <c r="AGX74" s="334"/>
      <c r="AGY74" s="334"/>
      <c r="AGZ74" s="335"/>
      <c r="AHA74" s="334"/>
      <c r="AHB74" s="334"/>
      <c r="AHC74" s="334"/>
      <c r="AHD74" s="334"/>
      <c r="AHE74" s="334"/>
      <c r="AHF74" s="335"/>
      <c r="AHG74" s="334"/>
      <c r="AHH74" s="334"/>
      <c r="AHI74" s="334"/>
      <c r="AHJ74" s="334"/>
      <c r="AHK74" s="334"/>
      <c r="AHL74" s="335"/>
      <c r="AHM74" s="334"/>
      <c r="AHN74" s="334"/>
      <c r="AHO74" s="334"/>
      <c r="AHP74" s="334"/>
      <c r="AHQ74" s="334"/>
      <c r="AHR74" s="335"/>
      <c r="AHS74" s="334"/>
      <c r="AHT74" s="334"/>
      <c r="AHU74" s="334"/>
      <c r="AHV74" s="334"/>
      <c r="AHW74" s="334"/>
      <c r="AHX74" s="335"/>
      <c r="AHY74" s="334"/>
      <c r="AHZ74" s="334"/>
      <c r="AIA74" s="334"/>
      <c r="AIB74" s="334"/>
      <c r="AIC74" s="334"/>
      <c r="AID74" s="335"/>
      <c r="AIE74" s="334"/>
      <c r="AIF74" s="334"/>
      <c r="AIG74" s="334"/>
      <c r="AIH74" s="334"/>
      <c r="AII74" s="334"/>
      <c r="AIJ74" s="335"/>
      <c r="AIK74" s="334"/>
      <c r="AIL74" s="334"/>
      <c r="AIM74" s="334"/>
      <c r="AIN74" s="334"/>
      <c r="AIO74" s="334"/>
      <c r="AIP74" s="335"/>
      <c r="AIQ74" s="334"/>
      <c r="AIR74" s="334"/>
      <c r="AIS74" s="334"/>
      <c r="AIT74" s="334"/>
      <c r="AIU74" s="334"/>
      <c r="AIV74" s="335"/>
      <c r="AIW74" s="334"/>
      <c r="AIX74" s="334"/>
      <c r="AIY74" s="334"/>
      <c r="AIZ74" s="334"/>
      <c r="AJA74" s="334"/>
      <c r="AJB74" s="335"/>
      <c r="AJC74" s="334"/>
      <c r="AJD74" s="334"/>
      <c r="AJE74" s="334"/>
      <c r="AJF74" s="334"/>
      <c r="AJG74" s="334"/>
      <c r="AJH74" s="335"/>
      <c r="AJI74" s="334"/>
      <c r="AJJ74" s="334"/>
      <c r="AJK74" s="334"/>
      <c r="AJL74" s="334"/>
      <c r="AJM74" s="334"/>
      <c r="AJN74" s="335"/>
      <c r="AJO74" s="334"/>
      <c r="AJP74" s="334"/>
      <c r="AJQ74" s="334"/>
      <c r="AJR74" s="334"/>
      <c r="AJS74" s="334"/>
      <c r="AJT74" s="335"/>
      <c r="AJU74" s="334"/>
      <c r="AJV74" s="334"/>
      <c r="AJW74" s="334"/>
      <c r="AJX74" s="334"/>
      <c r="AJY74" s="334"/>
      <c r="AJZ74" s="335"/>
      <c r="AKA74" s="334"/>
      <c r="AKB74" s="334"/>
      <c r="AKC74" s="334"/>
      <c r="AKD74" s="334"/>
      <c r="AKE74" s="334"/>
      <c r="AKF74" s="335"/>
      <c r="AKG74" s="334"/>
      <c r="AKH74" s="334"/>
      <c r="AKI74" s="334"/>
      <c r="AKJ74" s="334"/>
      <c r="AKK74" s="334"/>
      <c r="AKL74" s="335"/>
      <c r="AKM74" s="334"/>
      <c r="AKN74" s="334"/>
      <c r="AKO74" s="334"/>
      <c r="AKP74" s="334"/>
      <c r="AKQ74" s="334"/>
      <c r="AKR74" s="335"/>
      <c r="AKS74" s="334"/>
      <c r="AKT74" s="334"/>
      <c r="AKU74" s="334"/>
      <c r="AKV74" s="334"/>
      <c r="AKW74" s="334"/>
      <c r="AKX74" s="335"/>
      <c r="AKY74" s="334"/>
      <c r="AKZ74" s="334"/>
      <c r="ALA74" s="334"/>
      <c r="ALB74" s="334"/>
      <c r="ALC74" s="334"/>
      <c r="ALD74" s="335"/>
      <c r="ALE74" s="334"/>
      <c r="ALF74" s="334"/>
      <c r="ALG74" s="334"/>
      <c r="ALH74" s="334"/>
      <c r="ALI74" s="334"/>
      <c r="ALJ74" s="335"/>
      <c r="ALK74" s="334"/>
      <c r="ALL74" s="334"/>
      <c r="ALM74" s="334"/>
      <c r="ALN74" s="334"/>
      <c r="ALO74" s="334"/>
      <c r="ALP74" s="335"/>
      <c r="ALQ74" s="334"/>
      <c r="ALR74" s="334"/>
      <c r="ALS74" s="334"/>
      <c r="ALT74" s="334"/>
      <c r="ALU74" s="334"/>
      <c r="ALV74" s="335"/>
      <c r="ALW74" s="334"/>
      <c r="ALX74" s="334"/>
      <c r="ALY74" s="334"/>
      <c r="ALZ74" s="334"/>
      <c r="AMA74" s="334"/>
      <c r="AMB74" s="335"/>
      <c r="AMC74" s="334"/>
      <c r="AMD74" s="334"/>
      <c r="AME74" s="334"/>
      <c r="AMF74" s="334"/>
      <c r="AMG74" s="334"/>
      <c r="AMH74" s="335"/>
      <c r="AMI74" s="334"/>
      <c r="AMJ74" s="334"/>
      <c r="AMK74" s="334"/>
      <c r="AML74" s="334"/>
      <c r="AMM74" s="334"/>
      <c r="AMN74" s="335"/>
      <c r="AMO74" s="334"/>
      <c r="AMP74" s="334"/>
      <c r="AMQ74" s="334"/>
      <c r="AMR74" s="334"/>
      <c r="AMS74" s="334"/>
      <c r="AMT74" s="335"/>
      <c r="AMU74" s="334"/>
      <c r="AMV74" s="334"/>
      <c r="AMW74" s="334"/>
      <c r="AMX74" s="334"/>
      <c r="AMY74" s="334"/>
      <c r="AMZ74" s="335"/>
      <c r="ANA74" s="334"/>
      <c r="ANB74" s="334"/>
      <c r="ANC74" s="334"/>
      <c r="AND74" s="334"/>
      <c r="ANE74" s="334"/>
      <c r="ANF74" s="335"/>
      <c r="ANG74" s="334"/>
      <c r="ANH74" s="334"/>
      <c r="ANI74" s="334"/>
      <c r="ANJ74" s="334"/>
      <c r="ANK74" s="334"/>
      <c r="ANL74" s="335"/>
      <c r="ANM74" s="334"/>
      <c r="ANN74" s="334"/>
      <c r="ANO74" s="334"/>
      <c r="ANP74" s="334"/>
      <c r="ANQ74" s="334"/>
      <c r="ANR74" s="335"/>
      <c r="ANS74" s="334"/>
      <c r="ANT74" s="334"/>
      <c r="ANU74" s="334"/>
      <c r="ANV74" s="334"/>
      <c r="ANW74" s="334"/>
      <c r="ANX74" s="335"/>
      <c r="ANY74" s="334"/>
      <c r="ANZ74" s="334"/>
      <c r="AOA74" s="334"/>
      <c r="AOB74" s="334"/>
      <c r="AOC74" s="334"/>
      <c r="AOD74" s="335"/>
      <c r="AOE74" s="334"/>
      <c r="AOF74" s="334"/>
      <c r="AOG74" s="334"/>
      <c r="AOH74" s="334"/>
      <c r="AOI74" s="334"/>
      <c r="AOJ74" s="335"/>
      <c r="AOK74" s="334"/>
      <c r="AOL74" s="334"/>
      <c r="AOM74" s="334"/>
      <c r="AON74" s="334"/>
      <c r="AOO74" s="334"/>
      <c r="AOP74" s="335"/>
      <c r="AOQ74" s="334"/>
      <c r="AOR74" s="334"/>
      <c r="AOS74" s="334"/>
      <c r="AOT74" s="334"/>
      <c r="AOU74" s="334"/>
      <c r="AOV74" s="335"/>
      <c r="AOW74" s="334"/>
      <c r="AOX74" s="334"/>
      <c r="AOY74" s="334"/>
      <c r="AOZ74" s="334"/>
      <c r="APA74" s="334"/>
      <c r="APB74" s="335"/>
      <c r="APC74" s="334"/>
      <c r="APD74" s="334"/>
      <c r="APE74" s="334"/>
      <c r="APF74" s="334"/>
      <c r="APG74" s="334"/>
      <c r="APH74" s="335"/>
      <c r="API74" s="334"/>
      <c r="APJ74" s="334"/>
      <c r="APK74" s="334"/>
      <c r="APL74" s="334"/>
      <c r="APM74" s="334"/>
      <c r="APN74" s="335"/>
      <c r="APO74" s="334"/>
      <c r="APP74" s="334"/>
      <c r="APQ74" s="334"/>
      <c r="APR74" s="334"/>
      <c r="APS74" s="334"/>
      <c r="APT74" s="335"/>
      <c r="APU74" s="334"/>
      <c r="APV74" s="334"/>
      <c r="APW74" s="334"/>
      <c r="APX74" s="334"/>
      <c r="APY74" s="334"/>
      <c r="APZ74" s="335"/>
      <c r="AQA74" s="334"/>
      <c r="AQB74" s="334"/>
      <c r="AQC74" s="334"/>
      <c r="AQD74" s="334"/>
      <c r="AQE74" s="334"/>
      <c r="AQF74" s="335"/>
      <c r="AQG74" s="334"/>
      <c r="AQH74" s="334"/>
      <c r="AQI74" s="334"/>
      <c r="AQJ74" s="334"/>
      <c r="AQK74" s="334"/>
      <c r="AQL74" s="335"/>
      <c r="AQM74" s="334"/>
      <c r="AQN74" s="334"/>
      <c r="AQO74" s="334"/>
      <c r="AQP74" s="334"/>
      <c r="AQQ74" s="334"/>
      <c r="AQR74" s="335"/>
      <c r="AQS74" s="334"/>
      <c r="AQT74" s="334"/>
      <c r="AQU74" s="334"/>
      <c r="AQV74" s="334"/>
      <c r="AQW74" s="334"/>
      <c r="AQX74" s="335"/>
      <c r="AQY74" s="334"/>
      <c r="AQZ74" s="334"/>
      <c r="ARA74" s="334"/>
      <c r="ARB74" s="334"/>
      <c r="ARC74" s="334"/>
      <c r="ARD74" s="335"/>
      <c r="ARE74" s="334"/>
      <c r="ARF74" s="334"/>
      <c r="ARG74" s="334"/>
      <c r="ARH74" s="334"/>
      <c r="ARI74" s="334"/>
      <c r="ARJ74" s="335"/>
      <c r="ARK74" s="334"/>
      <c r="ARL74" s="334"/>
      <c r="ARM74" s="334"/>
      <c r="ARN74" s="334"/>
      <c r="ARO74" s="334"/>
      <c r="ARP74" s="335"/>
      <c r="ARQ74" s="334"/>
      <c r="ARR74" s="334"/>
      <c r="ARS74" s="334"/>
      <c r="ART74" s="334"/>
      <c r="ARU74" s="334"/>
      <c r="ARV74" s="335"/>
      <c r="ARW74" s="334"/>
      <c r="ARX74" s="334"/>
      <c r="ARY74" s="334"/>
      <c r="ARZ74" s="334"/>
      <c r="ASA74" s="334"/>
      <c r="ASB74" s="335"/>
      <c r="ASC74" s="334"/>
      <c r="ASD74" s="334"/>
      <c r="ASE74" s="334"/>
      <c r="ASF74" s="334"/>
      <c r="ASG74" s="334"/>
      <c r="ASH74" s="335"/>
      <c r="ASI74" s="334"/>
      <c r="ASJ74" s="334"/>
      <c r="ASK74" s="334"/>
      <c r="ASL74" s="334"/>
      <c r="ASM74" s="334"/>
      <c r="ASN74" s="335"/>
      <c r="ASO74" s="334"/>
      <c r="ASP74" s="334"/>
      <c r="ASQ74" s="334"/>
      <c r="ASR74" s="334"/>
      <c r="ASS74" s="334"/>
      <c r="AST74" s="335"/>
      <c r="ASU74" s="334"/>
      <c r="ASV74" s="334"/>
      <c r="ASW74" s="334"/>
      <c r="ASX74" s="334"/>
      <c r="ASY74" s="334"/>
      <c r="ASZ74" s="335"/>
      <c r="ATA74" s="334"/>
      <c r="ATB74" s="334"/>
      <c r="ATC74" s="334"/>
      <c r="ATD74" s="334"/>
      <c r="ATE74" s="334"/>
      <c r="ATF74" s="335"/>
      <c r="ATG74" s="334"/>
      <c r="ATH74" s="334"/>
      <c r="ATI74" s="334"/>
      <c r="ATJ74" s="334"/>
      <c r="ATK74" s="334"/>
      <c r="ATL74" s="335"/>
      <c r="ATM74" s="334"/>
      <c r="ATN74" s="334"/>
      <c r="ATO74" s="334"/>
      <c r="ATP74" s="334"/>
      <c r="ATQ74" s="334"/>
      <c r="ATR74" s="335"/>
      <c r="ATS74" s="334"/>
      <c r="ATT74" s="334"/>
      <c r="ATU74" s="334"/>
      <c r="ATV74" s="334"/>
      <c r="ATW74" s="334"/>
      <c r="ATX74" s="335"/>
      <c r="ATY74" s="334"/>
      <c r="ATZ74" s="334"/>
      <c r="AUA74" s="334"/>
      <c r="AUB74" s="334"/>
      <c r="AUC74" s="334"/>
      <c r="AUD74" s="335"/>
      <c r="AUE74" s="334"/>
      <c r="AUF74" s="334"/>
      <c r="AUG74" s="334"/>
      <c r="AUH74" s="334"/>
      <c r="AUI74" s="334"/>
      <c r="AUJ74" s="335"/>
      <c r="AUK74" s="334"/>
      <c r="AUL74" s="334"/>
      <c r="AUM74" s="334"/>
      <c r="AUN74" s="334"/>
      <c r="AUO74" s="334"/>
      <c r="AUP74" s="335"/>
      <c r="AUQ74" s="334"/>
      <c r="AUR74" s="334"/>
      <c r="AUS74" s="334"/>
      <c r="AUT74" s="334"/>
      <c r="AUU74" s="334"/>
      <c r="AUV74" s="335"/>
      <c r="AUW74" s="334"/>
      <c r="AUX74" s="334"/>
      <c r="AUY74" s="334"/>
      <c r="AUZ74" s="334"/>
      <c r="AVA74" s="334"/>
      <c r="AVB74" s="335"/>
      <c r="AVC74" s="334"/>
      <c r="AVD74" s="334"/>
      <c r="AVE74" s="334"/>
      <c r="AVF74" s="334"/>
      <c r="AVG74" s="334"/>
      <c r="AVH74" s="335"/>
      <c r="AVI74" s="334"/>
      <c r="AVJ74" s="334"/>
      <c r="AVK74" s="334"/>
      <c r="AVL74" s="334"/>
      <c r="AVM74" s="334"/>
      <c r="AVN74" s="335"/>
      <c r="AVO74" s="334"/>
      <c r="AVP74" s="334"/>
      <c r="AVQ74" s="334"/>
      <c r="AVR74" s="334"/>
      <c r="AVS74" s="334"/>
      <c r="AVT74" s="335"/>
      <c r="AVU74" s="334"/>
      <c r="AVV74" s="334"/>
      <c r="AVW74" s="334"/>
      <c r="AVX74" s="334"/>
      <c r="AVY74" s="334"/>
      <c r="AVZ74" s="335"/>
      <c r="AWA74" s="334"/>
      <c r="AWB74" s="334"/>
      <c r="AWC74" s="334"/>
      <c r="AWD74" s="334"/>
      <c r="AWE74" s="334"/>
      <c r="AWF74" s="335"/>
      <c r="AWG74" s="334"/>
      <c r="AWH74" s="334"/>
      <c r="AWI74" s="334"/>
      <c r="AWJ74" s="334"/>
      <c r="AWK74" s="334"/>
      <c r="AWL74" s="335"/>
      <c r="AWM74" s="334"/>
      <c r="AWN74" s="334"/>
      <c r="AWO74" s="334"/>
      <c r="AWP74" s="334"/>
      <c r="AWQ74" s="334"/>
      <c r="AWR74" s="335"/>
      <c r="AWS74" s="334"/>
      <c r="AWT74" s="334"/>
      <c r="AWU74" s="334"/>
      <c r="AWV74" s="334"/>
      <c r="AWW74" s="334"/>
      <c r="AWX74" s="335"/>
      <c r="AWY74" s="334"/>
      <c r="AWZ74" s="334"/>
      <c r="AXA74" s="334"/>
      <c r="AXB74" s="334"/>
      <c r="AXC74" s="334"/>
      <c r="AXD74" s="335"/>
      <c r="AXE74" s="334"/>
      <c r="AXF74" s="334"/>
      <c r="AXG74" s="334"/>
      <c r="AXH74" s="334"/>
      <c r="AXI74" s="334"/>
      <c r="AXJ74" s="335"/>
      <c r="AXK74" s="334"/>
      <c r="AXL74" s="334"/>
      <c r="AXM74" s="334"/>
      <c r="AXN74" s="334"/>
      <c r="AXO74" s="334"/>
      <c r="AXP74" s="335"/>
      <c r="AXQ74" s="334"/>
      <c r="AXR74" s="334"/>
      <c r="AXS74" s="334"/>
      <c r="AXT74" s="334"/>
      <c r="AXU74" s="334"/>
      <c r="AXV74" s="335"/>
      <c r="AXW74" s="334"/>
      <c r="AXX74" s="334"/>
      <c r="AXY74" s="334"/>
      <c r="AXZ74" s="334"/>
      <c r="AYA74" s="334"/>
      <c r="AYB74" s="335"/>
      <c r="AYC74" s="334"/>
      <c r="AYD74" s="334"/>
      <c r="AYE74" s="334"/>
      <c r="AYF74" s="334"/>
      <c r="AYG74" s="334"/>
      <c r="AYH74" s="335"/>
      <c r="AYI74" s="334"/>
      <c r="AYJ74" s="334"/>
      <c r="AYK74" s="334"/>
      <c r="AYL74" s="334"/>
      <c r="AYM74" s="334"/>
      <c r="AYN74" s="335"/>
      <c r="AYO74" s="334"/>
      <c r="AYP74" s="334"/>
      <c r="AYQ74" s="334"/>
      <c r="AYR74" s="334"/>
      <c r="AYS74" s="334"/>
      <c r="AYT74" s="335"/>
      <c r="AYU74" s="334"/>
      <c r="AYV74" s="334"/>
      <c r="AYW74" s="334"/>
      <c r="AYX74" s="334"/>
      <c r="AYY74" s="334"/>
      <c r="AYZ74" s="335"/>
      <c r="AZA74" s="334"/>
      <c r="AZB74" s="334"/>
      <c r="AZC74" s="334"/>
      <c r="AZD74" s="334"/>
      <c r="AZE74" s="334"/>
      <c r="AZF74" s="335"/>
      <c r="AZG74" s="334"/>
      <c r="AZH74" s="334"/>
      <c r="AZI74" s="334"/>
      <c r="AZJ74" s="334"/>
      <c r="AZK74" s="334"/>
      <c r="AZL74" s="335"/>
      <c r="AZM74" s="334"/>
      <c r="AZN74" s="334"/>
      <c r="AZO74" s="334"/>
      <c r="AZP74" s="334"/>
      <c r="AZQ74" s="334"/>
      <c r="AZR74" s="335"/>
      <c r="AZS74" s="334"/>
      <c r="AZT74" s="334"/>
      <c r="AZU74" s="334"/>
      <c r="AZV74" s="334"/>
      <c r="AZW74" s="334"/>
      <c r="AZX74" s="335"/>
      <c r="AZY74" s="334"/>
      <c r="AZZ74" s="334"/>
      <c r="BAA74" s="334"/>
      <c r="BAB74" s="334"/>
      <c r="BAC74" s="334"/>
      <c r="BAD74" s="335"/>
      <c r="BAE74" s="334"/>
      <c r="BAF74" s="334"/>
      <c r="BAG74" s="334"/>
      <c r="BAH74" s="334"/>
      <c r="BAI74" s="334"/>
      <c r="BAJ74" s="335"/>
      <c r="BAK74" s="334"/>
      <c r="BAL74" s="334"/>
      <c r="BAM74" s="334"/>
      <c r="BAN74" s="334"/>
      <c r="BAO74" s="334"/>
      <c r="BAP74" s="335"/>
      <c r="BAQ74" s="334"/>
      <c r="BAR74" s="334"/>
      <c r="BAS74" s="334"/>
      <c r="BAT74" s="334"/>
      <c r="BAU74" s="334"/>
      <c r="BAV74" s="335"/>
      <c r="BAW74" s="334"/>
      <c r="BAX74" s="334"/>
      <c r="BAY74" s="334"/>
      <c r="BAZ74" s="334"/>
      <c r="BBA74" s="334"/>
      <c r="BBB74" s="335"/>
      <c r="BBC74" s="334"/>
      <c r="BBD74" s="334"/>
      <c r="BBE74" s="334"/>
      <c r="BBF74" s="334"/>
      <c r="BBG74" s="334"/>
      <c r="BBH74" s="335"/>
      <c r="BBI74" s="334"/>
      <c r="BBJ74" s="334"/>
      <c r="BBK74" s="334"/>
      <c r="BBL74" s="334"/>
      <c r="BBM74" s="334"/>
      <c r="BBN74" s="335"/>
      <c r="BBO74" s="334"/>
      <c r="BBP74" s="334"/>
      <c r="BBQ74" s="334"/>
      <c r="BBR74" s="334"/>
      <c r="BBS74" s="334"/>
      <c r="BBT74" s="335"/>
      <c r="BBU74" s="334"/>
      <c r="BBV74" s="334"/>
      <c r="BBW74" s="334"/>
      <c r="BBX74" s="334"/>
      <c r="BBY74" s="334"/>
      <c r="BBZ74" s="335"/>
      <c r="BCA74" s="334"/>
      <c r="BCB74" s="334"/>
      <c r="BCC74" s="334"/>
      <c r="BCD74" s="334"/>
      <c r="BCE74" s="334"/>
      <c r="BCF74" s="335"/>
      <c r="BCG74" s="334"/>
      <c r="BCH74" s="334"/>
      <c r="BCI74" s="334"/>
      <c r="BCJ74" s="334"/>
      <c r="BCK74" s="334"/>
      <c r="BCL74" s="335"/>
      <c r="BCM74" s="334"/>
      <c r="BCN74" s="334"/>
      <c r="BCO74" s="334"/>
      <c r="BCP74" s="334"/>
      <c r="BCQ74" s="334"/>
      <c r="BCR74" s="335"/>
      <c r="BCS74" s="334"/>
      <c r="BCT74" s="334"/>
      <c r="BCU74" s="334"/>
      <c r="BCV74" s="334"/>
      <c r="BCW74" s="334"/>
      <c r="BCX74" s="335"/>
      <c r="BCY74" s="334"/>
      <c r="BCZ74" s="334"/>
      <c r="BDA74" s="334"/>
      <c r="BDB74" s="334"/>
      <c r="BDC74" s="334"/>
      <c r="BDD74" s="335"/>
      <c r="BDE74" s="334"/>
      <c r="BDF74" s="334"/>
      <c r="BDG74" s="334"/>
      <c r="BDH74" s="334"/>
      <c r="BDI74" s="334"/>
      <c r="BDJ74" s="335"/>
      <c r="BDK74" s="334"/>
      <c r="BDL74" s="334"/>
      <c r="BDM74" s="334"/>
      <c r="BDN74" s="334"/>
      <c r="BDO74" s="334"/>
      <c r="BDP74" s="335"/>
      <c r="BDQ74" s="334"/>
      <c r="BDR74" s="334"/>
      <c r="BDS74" s="334"/>
      <c r="BDT74" s="334"/>
      <c r="BDU74" s="334"/>
      <c r="BDV74" s="335"/>
      <c r="BDW74" s="334"/>
      <c r="BDX74" s="334"/>
      <c r="BDY74" s="334"/>
      <c r="BDZ74" s="334"/>
      <c r="BEA74" s="334"/>
      <c r="BEB74" s="335"/>
      <c r="BEC74" s="334"/>
      <c r="BED74" s="334"/>
      <c r="BEE74" s="334"/>
      <c r="BEF74" s="334"/>
      <c r="BEG74" s="334"/>
      <c r="BEH74" s="335"/>
      <c r="BEI74" s="334"/>
      <c r="BEJ74" s="334"/>
      <c r="BEK74" s="334"/>
      <c r="BEL74" s="334"/>
      <c r="BEM74" s="334"/>
      <c r="BEN74" s="335"/>
      <c r="BEO74" s="334"/>
      <c r="BEP74" s="334"/>
      <c r="BEQ74" s="334"/>
      <c r="BER74" s="334"/>
      <c r="BES74" s="334"/>
      <c r="BET74" s="335"/>
      <c r="BEU74" s="334"/>
      <c r="BEV74" s="334"/>
      <c r="BEW74" s="334"/>
      <c r="BEX74" s="334"/>
      <c r="BEY74" s="334"/>
      <c r="BEZ74" s="335"/>
      <c r="BFA74" s="334"/>
      <c r="BFB74" s="334"/>
      <c r="BFC74" s="334"/>
      <c r="BFD74" s="334"/>
      <c r="BFE74" s="334"/>
      <c r="BFF74" s="335"/>
      <c r="BFG74" s="334"/>
      <c r="BFH74" s="334"/>
      <c r="BFI74" s="334"/>
      <c r="BFJ74" s="334"/>
      <c r="BFK74" s="334"/>
      <c r="BFL74" s="335"/>
      <c r="BFM74" s="334"/>
      <c r="BFN74" s="334"/>
      <c r="BFO74" s="334"/>
      <c r="BFP74" s="334"/>
      <c r="BFQ74" s="334"/>
      <c r="BFR74" s="335"/>
      <c r="BFS74" s="334"/>
      <c r="BFT74" s="334"/>
      <c r="BFU74" s="334"/>
      <c r="BFV74" s="334"/>
      <c r="BFW74" s="334"/>
      <c r="BFX74" s="335"/>
      <c r="BFY74" s="334"/>
      <c r="BFZ74" s="334"/>
      <c r="BGA74" s="334"/>
      <c r="BGB74" s="334"/>
      <c r="BGC74" s="334"/>
      <c r="BGD74" s="335"/>
      <c r="BGE74" s="334"/>
      <c r="BGF74" s="334"/>
      <c r="BGG74" s="334"/>
      <c r="BGH74" s="334"/>
      <c r="BGI74" s="334"/>
      <c r="BGJ74" s="335"/>
      <c r="BGK74" s="334"/>
      <c r="BGL74" s="334"/>
      <c r="BGM74" s="334"/>
      <c r="BGN74" s="334"/>
      <c r="BGO74" s="334"/>
      <c r="BGP74" s="335"/>
      <c r="BGQ74" s="334"/>
      <c r="BGR74" s="334"/>
      <c r="BGS74" s="334"/>
      <c r="BGT74" s="334"/>
      <c r="BGU74" s="334"/>
      <c r="BGV74" s="335"/>
      <c r="BGW74" s="334"/>
      <c r="BGX74" s="334"/>
      <c r="BGY74" s="334"/>
      <c r="BGZ74" s="334"/>
      <c r="BHA74" s="334"/>
      <c r="BHB74" s="335"/>
      <c r="BHC74" s="334"/>
      <c r="BHD74" s="334"/>
      <c r="BHE74" s="334"/>
      <c r="BHF74" s="334"/>
      <c r="BHG74" s="334"/>
      <c r="BHH74" s="335"/>
      <c r="BHI74" s="334"/>
      <c r="BHJ74" s="334"/>
      <c r="BHK74" s="334"/>
      <c r="BHL74" s="334"/>
      <c r="BHM74" s="334"/>
      <c r="BHN74" s="335"/>
      <c r="BHO74" s="334"/>
      <c r="BHP74" s="334"/>
      <c r="BHQ74" s="334"/>
      <c r="BHR74" s="334"/>
      <c r="BHS74" s="334"/>
      <c r="BHT74" s="335"/>
      <c r="BHU74" s="334"/>
      <c r="BHV74" s="334"/>
      <c r="BHW74" s="334"/>
      <c r="BHX74" s="334"/>
      <c r="BHY74" s="334"/>
      <c r="BHZ74" s="335"/>
      <c r="BIA74" s="334"/>
      <c r="BIB74" s="334"/>
      <c r="BIC74" s="334"/>
      <c r="BID74" s="334"/>
      <c r="BIE74" s="334"/>
      <c r="BIF74" s="335"/>
      <c r="BIG74" s="334"/>
      <c r="BIH74" s="334"/>
      <c r="BII74" s="334"/>
      <c r="BIJ74" s="334"/>
      <c r="BIK74" s="334"/>
      <c r="BIL74" s="335"/>
      <c r="BIM74" s="334"/>
      <c r="BIN74" s="334"/>
      <c r="BIO74" s="334"/>
      <c r="BIP74" s="334"/>
      <c r="BIQ74" s="334"/>
      <c r="BIR74" s="335"/>
      <c r="BIS74" s="334"/>
      <c r="BIT74" s="334"/>
      <c r="BIU74" s="334"/>
      <c r="BIV74" s="334"/>
      <c r="BIW74" s="334"/>
      <c r="BIX74" s="335"/>
      <c r="BIY74" s="334"/>
      <c r="BIZ74" s="334"/>
      <c r="BJA74" s="334"/>
      <c r="BJB74" s="334"/>
      <c r="BJC74" s="334"/>
      <c r="BJD74" s="335"/>
      <c r="BJE74" s="334"/>
      <c r="BJF74" s="334"/>
      <c r="BJG74" s="334"/>
      <c r="BJH74" s="334"/>
      <c r="BJI74" s="334"/>
      <c r="BJJ74" s="335"/>
      <c r="BJK74" s="334"/>
      <c r="BJL74" s="334"/>
      <c r="BJM74" s="334"/>
      <c r="BJN74" s="334"/>
      <c r="BJO74" s="334"/>
      <c r="BJP74" s="335"/>
      <c r="BJQ74" s="334"/>
      <c r="BJR74" s="334"/>
      <c r="BJS74" s="334"/>
      <c r="BJT74" s="334"/>
      <c r="BJU74" s="334"/>
      <c r="BJV74" s="335"/>
      <c r="BJW74" s="334"/>
      <c r="BJX74" s="334"/>
      <c r="BJY74" s="334"/>
      <c r="BJZ74" s="334"/>
      <c r="BKA74" s="334"/>
      <c r="BKB74" s="335"/>
      <c r="BKC74" s="334"/>
      <c r="BKD74" s="334"/>
      <c r="BKE74" s="334"/>
      <c r="BKF74" s="334"/>
      <c r="BKG74" s="334"/>
      <c r="BKH74" s="335"/>
      <c r="BKI74" s="334"/>
      <c r="BKJ74" s="334"/>
      <c r="BKK74" s="334"/>
      <c r="BKL74" s="334"/>
      <c r="BKM74" s="334"/>
      <c r="BKN74" s="335"/>
      <c r="BKO74" s="334"/>
      <c r="BKP74" s="334"/>
      <c r="BKQ74" s="334"/>
      <c r="BKR74" s="334"/>
      <c r="BKS74" s="334"/>
      <c r="BKT74" s="335"/>
      <c r="BKU74" s="334"/>
      <c r="BKV74" s="334"/>
      <c r="BKW74" s="334"/>
      <c r="BKX74" s="334"/>
      <c r="BKY74" s="334"/>
      <c r="BKZ74" s="335"/>
      <c r="BLA74" s="334"/>
      <c r="BLB74" s="334"/>
      <c r="BLC74" s="334"/>
      <c r="BLD74" s="334"/>
      <c r="BLE74" s="334"/>
      <c r="BLF74" s="335"/>
      <c r="BLG74" s="334"/>
      <c r="BLH74" s="334"/>
      <c r="BLI74" s="334"/>
      <c r="BLJ74" s="334"/>
      <c r="BLK74" s="334"/>
      <c r="BLL74" s="335"/>
      <c r="BLM74" s="334"/>
      <c r="BLN74" s="334"/>
      <c r="BLO74" s="334"/>
      <c r="BLP74" s="334"/>
      <c r="BLQ74" s="334"/>
      <c r="BLR74" s="335"/>
      <c r="BLS74" s="334"/>
      <c r="BLT74" s="334"/>
      <c r="BLU74" s="334"/>
      <c r="BLV74" s="334"/>
      <c r="BLW74" s="334"/>
      <c r="BLX74" s="335"/>
      <c r="BLY74" s="334"/>
      <c r="BLZ74" s="334"/>
      <c r="BMA74" s="334"/>
      <c r="BMB74" s="334"/>
      <c r="BMC74" s="334"/>
      <c r="BMD74" s="335"/>
      <c r="BME74" s="334"/>
      <c r="BMF74" s="334"/>
      <c r="BMG74" s="334"/>
      <c r="BMH74" s="334"/>
      <c r="BMI74" s="334"/>
      <c r="BMJ74" s="335"/>
      <c r="BMK74" s="334"/>
      <c r="BML74" s="334"/>
      <c r="BMM74" s="334"/>
      <c r="BMN74" s="334"/>
      <c r="BMO74" s="334"/>
      <c r="BMP74" s="335"/>
      <c r="BMQ74" s="334"/>
      <c r="BMR74" s="334"/>
      <c r="BMS74" s="334"/>
      <c r="BMT74" s="334"/>
      <c r="BMU74" s="334"/>
      <c r="BMV74" s="335"/>
      <c r="BMW74" s="334"/>
      <c r="BMX74" s="334"/>
      <c r="BMY74" s="334"/>
      <c r="BMZ74" s="334"/>
      <c r="BNA74" s="334"/>
      <c r="BNB74" s="335"/>
      <c r="BNC74" s="334"/>
      <c r="BND74" s="334"/>
      <c r="BNE74" s="334"/>
      <c r="BNF74" s="334"/>
      <c r="BNG74" s="334"/>
      <c r="BNH74" s="335"/>
      <c r="BNI74" s="334"/>
      <c r="BNJ74" s="334"/>
      <c r="BNK74" s="334"/>
      <c r="BNL74" s="334"/>
      <c r="BNM74" s="334"/>
      <c r="BNN74" s="335"/>
      <c r="BNO74" s="334"/>
      <c r="BNP74" s="334"/>
      <c r="BNQ74" s="334"/>
      <c r="BNR74" s="334"/>
      <c r="BNS74" s="334"/>
      <c r="BNT74" s="335"/>
      <c r="BNU74" s="334"/>
      <c r="BNV74" s="334"/>
      <c r="BNW74" s="334"/>
      <c r="BNX74" s="334"/>
      <c r="BNY74" s="334"/>
      <c r="BNZ74" s="335"/>
      <c r="BOA74" s="334"/>
      <c r="BOB74" s="334"/>
      <c r="BOC74" s="334"/>
      <c r="BOD74" s="334"/>
      <c r="BOE74" s="334"/>
      <c r="BOF74" s="335"/>
      <c r="BOG74" s="334"/>
      <c r="BOH74" s="334"/>
      <c r="BOI74" s="334"/>
      <c r="BOJ74" s="334"/>
      <c r="BOK74" s="334"/>
      <c r="BOL74" s="335"/>
      <c r="BOM74" s="334"/>
      <c r="BON74" s="334"/>
      <c r="BOO74" s="334"/>
      <c r="BOP74" s="334"/>
      <c r="BOQ74" s="334"/>
      <c r="BOR74" s="335"/>
      <c r="BOS74" s="334"/>
      <c r="BOT74" s="334"/>
      <c r="BOU74" s="334"/>
      <c r="BOV74" s="334"/>
      <c r="BOW74" s="334"/>
      <c r="BOX74" s="335"/>
      <c r="BOY74" s="334"/>
      <c r="BOZ74" s="334"/>
      <c r="BPA74" s="334"/>
      <c r="BPB74" s="334"/>
      <c r="BPC74" s="334"/>
      <c r="BPD74" s="335"/>
      <c r="BPE74" s="334"/>
      <c r="BPF74" s="334"/>
      <c r="BPG74" s="334"/>
      <c r="BPH74" s="334"/>
      <c r="BPI74" s="334"/>
      <c r="BPJ74" s="335"/>
      <c r="BPK74" s="334"/>
      <c r="BPL74" s="334"/>
      <c r="BPM74" s="334"/>
      <c r="BPN74" s="334"/>
      <c r="BPO74" s="334"/>
      <c r="BPP74" s="335"/>
      <c r="BPQ74" s="334"/>
      <c r="BPR74" s="334"/>
      <c r="BPS74" s="334"/>
      <c r="BPT74" s="334"/>
      <c r="BPU74" s="334"/>
      <c r="BPV74" s="335"/>
      <c r="BPW74" s="334"/>
      <c r="BPX74" s="334"/>
      <c r="BPY74" s="334"/>
      <c r="BPZ74" s="334"/>
      <c r="BQA74" s="334"/>
      <c r="BQB74" s="335"/>
      <c r="BQC74" s="334"/>
      <c r="BQD74" s="334"/>
      <c r="BQE74" s="334"/>
      <c r="BQF74" s="334"/>
      <c r="BQG74" s="334"/>
      <c r="BQH74" s="335"/>
      <c r="BQI74" s="334"/>
      <c r="BQJ74" s="334"/>
      <c r="BQK74" s="334"/>
      <c r="BQL74" s="334"/>
      <c r="BQM74" s="334"/>
      <c r="BQN74" s="335"/>
      <c r="BQO74" s="334"/>
      <c r="BQP74" s="334"/>
      <c r="BQQ74" s="334"/>
      <c r="BQR74" s="334"/>
      <c r="BQS74" s="334"/>
      <c r="BQT74" s="335"/>
      <c r="BQU74" s="334"/>
      <c r="BQV74" s="334"/>
      <c r="BQW74" s="334"/>
      <c r="BQX74" s="334"/>
      <c r="BQY74" s="334"/>
      <c r="BQZ74" s="335"/>
      <c r="BRA74" s="334"/>
      <c r="BRB74" s="334"/>
      <c r="BRC74" s="334"/>
      <c r="BRD74" s="334"/>
      <c r="BRE74" s="334"/>
      <c r="BRF74" s="335"/>
      <c r="BRG74" s="334"/>
      <c r="BRH74" s="334"/>
      <c r="BRI74" s="334"/>
      <c r="BRJ74" s="334"/>
      <c r="BRK74" s="334"/>
      <c r="BRL74" s="335"/>
      <c r="BRM74" s="334"/>
      <c r="BRN74" s="334"/>
      <c r="BRO74" s="334"/>
      <c r="BRP74" s="334"/>
      <c r="BRQ74" s="334"/>
      <c r="BRR74" s="335"/>
      <c r="BRS74" s="334"/>
      <c r="BRT74" s="334"/>
      <c r="BRU74" s="334"/>
      <c r="BRV74" s="334"/>
      <c r="BRW74" s="334"/>
      <c r="BRX74" s="335"/>
      <c r="BRY74" s="334"/>
      <c r="BRZ74" s="334"/>
      <c r="BSA74" s="334"/>
      <c r="BSB74" s="334"/>
      <c r="BSC74" s="334"/>
      <c r="BSD74" s="335"/>
      <c r="BSE74" s="334"/>
      <c r="BSF74" s="334"/>
      <c r="BSG74" s="334"/>
      <c r="BSH74" s="334"/>
      <c r="BSI74" s="334"/>
      <c r="BSJ74" s="335"/>
      <c r="BSK74" s="334"/>
      <c r="BSL74" s="334"/>
      <c r="BSM74" s="334"/>
      <c r="BSN74" s="334"/>
      <c r="BSO74" s="334"/>
      <c r="BSP74" s="335"/>
      <c r="BSQ74" s="334"/>
      <c r="BSR74" s="334"/>
      <c r="BSS74" s="334"/>
      <c r="BST74" s="334"/>
      <c r="BSU74" s="334"/>
      <c r="BSV74" s="335"/>
      <c r="BSW74" s="334"/>
      <c r="BSX74" s="334"/>
      <c r="BSY74" s="334"/>
      <c r="BSZ74" s="334"/>
      <c r="BTA74" s="334"/>
      <c r="BTB74" s="335"/>
      <c r="BTC74" s="334"/>
      <c r="BTD74" s="334"/>
      <c r="BTE74" s="334"/>
      <c r="BTF74" s="334"/>
      <c r="BTG74" s="334"/>
      <c r="BTH74" s="335"/>
      <c r="BTI74" s="334"/>
      <c r="BTJ74" s="334"/>
      <c r="BTK74" s="334"/>
      <c r="BTL74" s="334"/>
      <c r="BTM74" s="334"/>
      <c r="BTN74" s="335"/>
      <c r="BTO74" s="334"/>
      <c r="BTP74" s="334"/>
      <c r="BTQ74" s="334"/>
      <c r="BTR74" s="334"/>
      <c r="BTS74" s="334"/>
      <c r="BTT74" s="335"/>
      <c r="BTU74" s="334"/>
      <c r="BTV74" s="334"/>
      <c r="BTW74" s="334"/>
      <c r="BTX74" s="334"/>
      <c r="BTY74" s="334"/>
      <c r="BTZ74" s="335"/>
      <c r="BUA74" s="334"/>
      <c r="BUB74" s="334"/>
      <c r="BUC74" s="334"/>
      <c r="BUD74" s="334"/>
      <c r="BUE74" s="334"/>
      <c r="BUF74" s="335"/>
      <c r="BUG74" s="334"/>
      <c r="BUH74" s="334"/>
      <c r="BUI74" s="334"/>
      <c r="BUJ74" s="334"/>
      <c r="BUK74" s="334"/>
      <c r="BUL74" s="335"/>
      <c r="BUM74" s="334"/>
      <c r="BUN74" s="334"/>
      <c r="BUO74" s="334"/>
      <c r="BUP74" s="334"/>
      <c r="BUQ74" s="334"/>
      <c r="BUR74" s="335"/>
      <c r="BUS74" s="334"/>
      <c r="BUT74" s="334"/>
      <c r="BUU74" s="334"/>
      <c r="BUV74" s="334"/>
      <c r="BUW74" s="334"/>
      <c r="BUX74" s="335"/>
      <c r="BUY74" s="334"/>
      <c r="BUZ74" s="334"/>
      <c r="BVA74" s="334"/>
      <c r="BVB74" s="334"/>
      <c r="BVC74" s="334"/>
      <c r="BVD74" s="335"/>
      <c r="BVE74" s="334"/>
      <c r="BVF74" s="334"/>
      <c r="BVG74" s="334"/>
      <c r="BVH74" s="334"/>
      <c r="BVI74" s="334"/>
      <c r="BVJ74" s="335"/>
      <c r="BVK74" s="334"/>
      <c r="BVL74" s="334"/>
      <c r="BVM74" s="334"/>
      <c r="BVN74" s="334"/>
      <c r="BVO74" s="334"/>
      <c r="BVP74" s="335"/>
      <c r="BVQ74" s="334"/>
      <c r="BVR74" s="334"/>
      <c r="BVS74" s="334"/>
      <c r="BVT74" s="334"/>
      <c r="BVU74" s="334"/>
      <c r="BVV74" s="335"/>
      <c r="BVW74" s="334"/>
      <c r="BVX74" s="334"/>
      <c r="BVY74" s="334"/>
      <c r="BVZ74" s="334"/>
      <c r="BWA74" s="334"/>
      <c r="BWB74" s="335"/>
      <c r="BWC74" s="334"/>
      <c r="BWD74" s="334"/>
      <c r="BWE74" s="334"/>
      <c r="BWF74" s="334"/>
      <c r="BWG74" s="334"/>
      <c r="BWH74" s="335"/>
      <c r="BWI74" s="334"/>
      <c r="BWJ74" s="334"/>
      <c r="BWK74" s="334"/>
      <c r="BWL74" s="334"/>
      <c r="BWM74" s="334"/>
      <c r="BWN74" s="335"/>
      <c r="BWO74" s="334"/>
      <c r="BWP74" s="334"/>
      <c r="BWQ74" s="334"/>
      <c r="BWR74" s="334"/>
      <c r="BWS74" s="334"/>
      <c r="BWT74" s="335"/>
      <c r="BWU74" s="334"/>
      <c r="BWV74" s="334"/>
      <c r="BWW74" s="334"/>
      <c r="BWX74" s="334"/>
      <c r="BWY74" s="334"/>
      <c r="BWZ74" s="335"/>
      <c r="BXA74" s="334"/>
      <c r="BXB74" s="334"/>
      <c r="BXC74" s="334"/>
      <c r="BXD74" s="334"/>
      <c r="BXE74" s="334"/>
      <c r="BXF74" s="335"/>
      <c r="BXG74" s="334"/>
      <c r="BXH74" s="334"/>
      <c r="BXI74" s="334"/>
      <c r="BXJ74" s="334"/>
      <c r="BXK74" s="334"/>
      <c r="BXL74" s="335"/>
      <c r="BXM74" s="334"/>
      <c r="BXN74" s="334"/>
      <c r="BXO74" s="334"/>
      <c r="BXP74" s="334"/>
      <c r="BXQ74" s="334"/>
      <c r="BXR74" s="335"/>
      <c r="BXS74" s="334"/>
      <c r="BXT74" s="334"/>
      <c r="BXU74" s="334"/>
      <c r="BXV74" s="334"/>
      <c r="BXW74" s="334"/>
      <c r="BXX74" s="335"/>
      <c r="BXY74" s="334"/>
      <c r="BXZ74" s="334"/>
      <c r="BYA74" s="334"/>
      <c r="BYB74" s="334"/>
      <c r="BYC74" s="334"/>
      <c r="BYD74" s="335"/>
      <c r="BYE74" s="334"/>
      <c r="BYF74" s="334"/>
      <c r="BYG74" s="334"/>
      <c r="BYH74" s="334"/>
      <c r="BYI74" s="334"/>
      <c r="BYJ74" s="335"/>
      <c r="BYK74" s="334"/>
      <c r="BYL74" s="334"/>
      <c r="BYM74" s="334"/>
      <c r="BYN74" s="334"/>
      <c r="BYO74" s="334"/>
      <c r="BYP74" s="335"/>
      <c r="BYQ74" s="334"/>
      <c r="BYR74" s="334"/>
      <c r="BYS74" s="334"/>
      <c r="BYT74" s="334"/>
      <c r="BYU74" s="334"/>
      <c r="BYV74" s="335"/>
      <c r="BYW74" s="334"/>
      <c r="BYX74" s="334"/>
      <c r="BYY74" s="334"/>
      <c r="BYZ74" s="334"/>
      <c r="BZA74" s="334"/>
      <c r="BZB74" s="335"/>
      <c r="BZC74" s="334"/>
      <c r="BZD74" s="334"/>
      <c r="BZE74" s="334"/>
      <c r="BZF74" s="334"/>
      <c r="BZG74" s="334"/>
      <c r="BZH74" s="335"/>
      <c r="BZI74" s="334"/>
      <c r="BZJ74" s="334"/>
      <c r="BZK74" s="334"/>
      <c r="BZL74" s="334"/>
      <c r="BZM74" s="334"/>
      <c r="BZN74" s="335"/>
      <c r="BZO74" s="334"/>
      <c r="BZP74" s="334"/>
      <c r="BZQ74" s="334"/>
      <c r="BZR74" s="334"/>
      <c r="BZS74" s="334"/>
      <c r="BZT74" s="335"/>
      <c r="BZU74" s="334"/>
      <c r="BZV74" s="334"/>
      <c r="BZW74" s="334"/>
      <c r="BZX74" s="334"/>
      <c r="BZY74" s="334"/>
      <c r="BZZ74" s="335"/>
      <c r="CAA74" s="334"/>
      <c r="CAB74" s="334"/>
      <c r="CAC74" s="334"/>
      <c r="CAD74" s="334"/>
      <c r="CAE74" s="334"/>
      <c r="CAF74" s="335"/>
      <c r="CAG74" s="334"/>
      <c r="CAH74" s="334"/>
      <c r="CAI74" s="334"/>
      <c r="CAJ74" s="334"/>
      <c r="CAK74" s="334"/>
      <c r="CAL74" s="335"/>
      <c r="CAM74" s="334"/>
      <c r="CAN74" s="334"/>
      <c r="CAO74" s="334"/>
      <c r="CAP74" s="334"/>
      <c r="CAQ74" s="334"/>
      <c r="CAR74" s="335"/>
      <c r="CAS74" s="334"/>
      <c r="CAT74" s="334"/>
      <c r="CAU74" s="334"/>
      <c r="CAV74" s="334"/>
      <c r="CAW74" s="334"/>
      <c r="CAX74" s="335"/>
      <c r="CAY74" s="334"/>
      <c r="CAZ74" s="334"/>
      <c r="CBA74" s="334"/>
      <c r="CBB74" s="334"/>
      <c r="CBC74" s="334"/>
      <c r="CBD74" s="335"/>
      <c r="CBE74" s="334"/>
      <c r="CBF74" s="334"/>
      <c r="CBG74" s="334"/>
      <c r="CBH74" s="334"/>
      <c r="CBI74" s="334"/>
      <c r="CBJ74" s="335"/>
      <c r="CBK74" s="334"/>
      <c r="CBL74" s="334"/>
      <c r="CBM74" s="334"/>
      <c r="CBN74" s="334"/>
      <c r="CBO74" s="334"/>
      <c r="CBP74" s="335"/>
      <c r="CBQ74" s="334"/>
      <c r="CBR74" s="334"/>
      <c r="CBS74" s="334"/>
      <c r="CBT74" s="334"/>
      <c r="CBU74" s="334"/>
      <c r="CBV74" s="335"/>
      <c r="CBW74" s="334"/>
      <c r="CBX74" s="334"/>
      <c r="CBY74" s="334"/>
      <c r="CBZ74" s="334"/>
      <c r="CCA74" s="334"/>
      <c r="CCB74" s="335"/>
      <c r="CCC74" s="334"/>
      <c r="CCD74" s="334"/>
      <c r="CCE74" s="334"/>
      <c r="CCF74" s="334"/>
      <c r="CCG74" s="334"/>
      <c r="CCH74" s="335"/>
      <c r="CCI74" s="334"/>
      <c r="CCJ74" s="334"/>
      <c r="CCK74" s="334"/>
      <c r="CCL74" s="334"/>
      <c r="CCM74" s="334"/>
      <c r="CCN74" s="335"/>
      <c r="CCO74" s="334"/>
      <c r="CCP74" s="334"/>
      <c r="CCQ74" s="334"/>
      <c r="CCR74" s="334"/>
      <c r="CCS74" s="334"/>
      <c r="CCT74" s="335"/>
      <c r="CCU74" s="334"/>
      <c r="CCV74" s="334"/>
      <c r="CCW74" s="334"/>
      <c r="CCX74" s="334"/>
      <c r="CCY74" s="334"/>
      <c r="CCZ74" s="335"/>
      <c r="CDA74" s="334"/>
      <c r="CDB74" s="334"/>
      <c r="CDC74" s="334"/>
      <c r="CDD74" s="334"/>
      <c r="CDE74" s="334"/>
      <c r="CDF74" s="335"/>
      <c r="CDG74" s="334"/>
      <c r="CDH74" s="334"/>
      <c r="CDI74" s="334"/>
      <c r="CDJ74" s="334"/>
      <c r="CDK74" s="334"/>
      <c r="CDL74" s="335"/>
      <c r="CDM74" s="334"/>
      <c r="CDN74" s="334"/>
      <c r="CDO74" s="334"/>
      <c r="CDP74" s="334"/>
      <c r="CDQ74" s="334"/>
      <c r="CDR74" s="335"/>
      <c r="CDS74" s="334"/>
      <c r="CDT74" s="334"/>
      <c r="CDU74" s="334"/>
      <c r="CDV74" s="334"/>
      <c r="CDW74" s="334"/>
      <c r="CDX74" s="335"/>
      <c r="CDY74" s="334"/>
      <c r="CDZ74" s="334"/>
      <c r="CEA74" s="334"/>
      <c r="CEB74" s="334"/>
      <c r="CEC74" s="334"/>
      <c r="CED74" s="335"/>
      <c r="CEE74" s="334"/>
      <c r="CEF74" s="334"/>
      <c r="CEG74" s="334"/>
      <c r="CEH74" s="334"/>
      <c r="CEI74" s="334"/>
      <c r="CEJ74" s="335"/>
      <c r="CEK74" s="334"/>
      <c r="CEL74" s="334"/>
      <c r="CEM74" s="334"/>
      <c r="CEN74" s="334"/>
      <c r="CEO74" s="334"/>
      <c r="CEP74" s="335"/>
      <c r="CEQ74" s="334"/>
      <c r="CER74" s="334"/>
      <c r="CES74" s="334"/>
      <c r="CET74" s="334"/>
      <c r="CEU74" s="334"/>
      <c r="CEV74" s="335"/>
      <c r="CEW74" s="334"/>
      <c r="CEX74" s="334"/>
      <c r="CEY74" s="334"/>
      <c r="CEZ74" s="334"/>
      <c r="CFA74" s="334"/>
      <c r="CFB74" s="335"/>
      <c r="CFC74" s="334"/>
      <c r="CFD74" s="334"/>
      <c r="CFE74" s="334"/>
      <c r="CFF74" s="334"/>
      <c r="CFG74" s="334"/>
      <c r="CFH74" s="335"/>
      <c r="CFI74" s="334"/>
      <c r="CFJ74" s="334"/>
      <c r="CFK74" s="334"/>
      <c r="CFL74" s="334"/>
      <c r="CFM74" s="334"/>
      <c r="CFN74" s="335"/>
      <c r="CFO74" s="334"/>
      <c r="CFP74" s="334"/>
      <c r="CFQ74" s="334"/>
      <c r="CFR74" s="334"/>
      <c r="CFS74" s="334"/>
      <c r="CFT74" s="335"/>
      <c r="CFU74" s="334"/>
      <c r="CFV74" s="334"/>
      <c r="CFW74" s="334"/>
      <c r="CFX74" s="334"/>
      <c r="CFY74" s="334"/>
      <c r="CFZ74" s="335"/>
      <c r="CGA74" s="334"/>
      <c r="CGB74" s="334"/>
      <c r="CGC74" s="334"/>
      <c r="CGD74" s="334"/>
      <c r="CGE74" s="334"/>
      <c r="CGF74" s="335"/>
      <c r="CGG74" s="334"/>
      <c r="CGH74" s="334"/>
      <c r="CGI74" s="334"/>
      <c r="CGJ74" s="334"/>
      <c r="CGK74" s="334"/>
      <c r="CGL74" s="335"/>
      <c r="CGM74" s="334"/>
      <c r="CGN74" s="334"/>
      <c r="CGO74" s="334"/>
      <c r="CGP74" s="334"/>
      <c r="CGQ74" s="334"/>
      <c r="CGR74" s="335"/>
      <c r="CGS74" s="334"/>
      <c r="CGT74" s="334"/>
      <c r="CGU74" s="334"/>
      <c r="CGV74" s="334"/>
      <c r="CGW74" s="334"/>
      <c r="CGX74" s="335"/>
      <c r="CGY74" s="334"/>
      <c r="CGZ74" s="334"/>
      <c r="CHA74" s="334"/>
      <c r="CHB74" s="334"/>
      <c r="CHC74" s="334"/>
      <c r="CHD74" s="335"/>
      <c r="CHE74" s="334"/>
      <c r="CHF74" s="334"/>
      <c r="CHG74" s="334"/>
      <c r="CHH74" s="334"/>
      <c r="CHI74" s="334"/>
      <c r="CHJ74" s="335"/>
      <c r="CHK74" s="334"/>
      <c r="CHL74" s="334"/>
      <c r="CHM74" s="334"/>
      <c r="CHN74" s="334"/>
      <c r="CHO74" s="334"/>
      <c r="CHP74" s="335"/>
      <c r="CHQ74" s="334"/>
      <c r="CHR74" s="334"/>
      <c r="CHS74" s="334"/>
      <c r="CHT74" s="334"/>
      <c r="CHU74" s="334"/>
      <c r="CHV74" s="335"/>
      <c r="CHW74" s="334"/>
      <c r="CHX74" s="334"/>
      <c r="CHY74" s="334"/>
      <c r="CHZ74" s="334"/>
      <c r="CIA74" s="334"/>
      <c r="CIB74" s="335"/>
      <c r="CIC74" s="334"/>
      <c r="CID74" s="334"/>
      <c r="CIE74" s="334"/>
      <c r="CIF74" s="334"/>
      <c r="CIG74" s="334"/>
      <c r="CIH74" s="335"/>
      <c r="CII74" s="334"/>
      <c r="CIJ74" s="334"/>
      <c r="CIK74" s="334"/>
      <c r="CIL74" s="334"/>
      <c r="CIM74" s="334"/>
      <c r="CIN74" s="335"/>
      <c r="CIO74" s="334"/>
      <c r="CIP74" s="334"/>
      <c r="CIQ74" s="334"/>
      <c r="CIR74" s="334"/>
      <c r="CIS74" s="334"/>
      <c r="CIT74" s="335"/>
      <c r="CIU74" s="334"/>
      <c r="CIV74" s="334"/>
      <c r="CIW74" s="334"/>
      <c r="CIX74" s="334"/>
      <c r="CIY74" s="334"/>
      <c r="CIZ74" s="335"/>
      <c r="CJA74" s="334"/>
      <c r="CJB74" s="334"/>
      <c r="CJC74" s="334"/>
      <c r="CJD74" s="334"/>
      <c r="CJE74" s="334"/>
      <c r="CJF74" s="335"/>
      <c r="CJG74" s="334"/>
      <c r="CJH74" s="334"/>
      <c r="CJI74" s="334"/>
      <c r="CJJ74" s="334"/>
      <c r="CJK74" s="334"/>
      <c r="CJL74" s="335"/>
      <c r="CJM74" s="334"/>
      <c r="CJN74" s="334"/>
      <c r="CJO74" s="334"/>
      <c r="CJP74" s="334"/>
      <c r="CJQ74" s="334"/>
      <c r="CJR74" s="335"/>
      <c r="CJS74" s="334"/>
      <c r="CJT74" s="334"/>
      <c r="CJU74" s="334"/>
      <c r="CJV74" s="334"/>
      <c r="CJW74" s="334"/>
      <c r="CJX74" s="335"/>
      <c r="CJY74" s="334"/>
      <c r="CJZ74" s="334"/>
      <c r="CKA74" s="334"/>
      <c r="CKB74" s="334"/>
      <c r="CKC74" s="334"/>
      <c r="CKD74" s="335"/>
      <c r="CKE74" s="334"/>
      <c r="CKF74" s="334"/>
      <c r="CKG74" s="334"/>
      <c r="CKH74" s="334"/>
      <c r="CKI74" s="334"/>
      <c r="CKJ74" s="335"/>
      <c r="CKK74" s="334"/>
      <c r="CKL74" s="334"/>
      <c r="CKM74" s="334"/>
      <c r="CKN74" s="334"/>
      <c r="CKO74" s="334"/>
      <c r="CKP74" s="335"/>
      <c r="CKQ74" s="334"/>
      <c r="CKR74" s="334"/>
      <c r="CKS74" s="334"/>
      <c r="CKT74" s="334"/>
      <c r="CKU74" s="334"/>
      <c r="CKV74" s="335"/>
      <c r="CKW74" s="334"/>
      <c r="CKX74" s="334"/>
      <c r="CKY74" s="334"/>
      <c r="CKZ74" s="334"/>
      <c r="CLA74" s="334"/>
      <c r="CLB74" s="335"/>
      <c r="CLC74" s="334"/>
      <c r="CLD74" s="334"/>
      <c r="CLE74" s="334"/>
      <c r="CLF74" s="334"/>
      <c r="CLG74" s="334"/>
      <c r="CLH74" s="335"/>
      <c r="CLI74" s="334"/>
      <c r="CLJ74" s="334"/>
      <c r="CLK74" s="334"/>
      <c r="CLL74" s="334"/>
      <c r="CLM74" s="334"/>
      <c r="CLN74" s="335"/>
      <c r="CLO74" s="334"/>
      <c r="CLP74" s="334"/>
      <c r="CLQ74" s="334"/>
      <c r="CLR74" s="334"/>
      <c r="CLS74" s="334"/>
      <c r="CLT74" s="335"/>
      <c r="CLU74" s="334"/>
      <c r="CLV74" s="334"/>
      <c r="CLW74" s="334"/>
      <c r="CLX74" s="334"/>
      <c r="CLY74" s="334"/>
      <c r="CLZ74" s="335"/>
      <c r="CMA74" s="334"/>
      <c r="CMB74" s="334"/>
      <c r="CMC74" s="334"/>
      <c r="CMD74" s="334"/>
      <c r="CME74" s="334"/>
      <c r="CMF74" s="335"/>
      <c r="CMG74" s="334"/>
      <c r="CMH74" s="334"/>
      <c r="CMI74" s="334"/>
      <c r="CMJ74" s="334"/>
      <c r="CMK74" s="334"/>
      <c r="CML74" s="335"/>
      <c r="CMM74" s="334"/>
      <c r="CMN74" s="334"/>
      <c r="CMO74" s="334"/>
      <c r="CMP74" s="334"/>
      <c r="CMQ74" s="334"/>
      <c r="CMR74" s="335"/>
      <c r="CMS74" s="334"/>
      <c r="CMT74" s="334"/>
      <c r="CMU74" s="334"/>
      <c r="CMV74" s="334"/>
      <c r="CMW74" s="334"/>
      <c r="CMX74" s="335"/>
      <c r="CMY74" s="334"/>
      <c r="CMZ74" s="334"/>
      <c r="CNA74" s="334"/>
      <c r="CNB74" s="334"/>
      <c r="CNC74" s="334"/>
      <c r="CND74" s="335"/>
      <c r="CNE74" s="334"/>
      <c r="CNF74" s="334"/>
      <c r="CNG74" s="334"/>
      <c r="CNH74" s="334"/>
      <c r="CNI74" s="334"/>
      <c r="CNJ74" s="335"/>
      <c r="CNK74" s="334"/>
      <c r="CNL74" s="334"/>
      <c r="CNM74" s="334"/>
      <c r="CNN74" s="334"/>
      <c r="CNO74" s="334"/>
      <c r="CNP74" s="335"/>
      <c r="CNQ74" s="334"/>
      <c r="CNR74" s="334"/>
      <c r="CNS74" s="334"/>
      <c r="CNT74" s="334"/>
      <c r="CNU74" s="334"/>
      <c r="CNV74" s="335"/>
      <c r="CNW74" s="334"/>
      <c r="CNX74" s="334"/>
      <c r="CNY74" s="334"/>
      <c r="CNZ74" s="334"/>
      <c r="COA74" s="334"/>
      <c r="COB74" s="335"/>
      <c r="COC74" s="334"/>
      <c r="COD74" s="334"/>
      <c r="COE74" s="334"/>
      <c r="COF74" s="334"/>
      <c r="COG74" s="334"/>
      <c r="COH74" s="335"/>
      <c r="COI74" s="334"/>
      <c r="COJ74" s="334"/>
      <c r="COK74" s="334"/>
      <c r="COL74" s="334"/>
      <c r="COM74" s="334"/>
      <c r="CON74" s="335"/>
      <c r="COO74" s="334"/>
      <c r="COP74" s="334"/>
      <c r="COQ74" s="334"/>
      <c r="COR74" s="334"/>
      <c r="COS74" s="334"/>
      <c r="COT74" s="335"/>
      <c r="COU74" s="334"/>
      <c r="COV74" s="334"/>
      <c r="COW74" s="334"/>
      <c r="COX74" s="334"/>
      <c r="COY74" s="334"/>
      <c r="COZ74" s="335"/>
      <c r="CPA74" s="334"/>
      <c r="CPB74" s="334"/>
      <c r="CPC74" s="334"/>
      <c r="CPD74" s="334"/>
      <c r="CPE74" s="334"/>
      <c r="CPF74" s="335"/>
      <c r="CPG74" s="334"/>
      <c r="CPH74" s="334"/>
      <c r="CPI74" s="334"/>
      <c r="CPJ74" s="334"/>
      <c r="CPK74" s="334"/>
      <c r="CPL74" s="335"/>
      <c r="CPM74" s="334"/>
      <c r="CPN74" s="334"/>
      <c r="CPO74" s="334"/>
      <c r="CPP74" s="334"/>
      <c r="CPQ74" s="334"/>
      <c r="CPR74" s="335"/>
      <c r="CPS74" s="334"/>
      <c r="CPT74" s="334"/>
      <c r="CPU74" s="334"/>
      <c r="CPV74" s="334"/>
      <c r="CPW74" s="334"/>
      <c r="CPX74" s="335"/>
      <c r="CPY74" s="334"/>
      <c r="CPZ74" s="334"/>
      <c r="CQA74" s="334"/>
      <c r="CQB74" s="334"/>
      <c r="CQC74" s="334"/>
      <c r="CQD74" s="335"/>
      <c r="CQE74" s="334"/>
      <c r="CQF74" s="334"/>
      <c r="CQG74" s="334"/>
      <c r="CQH74" s="334"/>
      <c r="CQI74" s="334"/>
      <c r="CQJ74" s="335"/>
      <c r="CQK74" s="334"/>
      <c r="CQL74" s="334"/>
      <c r="CQM74" s="334"/>
      <c r="CQN74" s="334"/>
      <c r="CQO74" s="334"/>
      <c r="CQP74" s="335"/>
      <c r="CQQ74" s="334"/>
      <c r="CQR74" s="334"/>
      <c r="CQS74" s="334"/>
      <c r="CQT74" s="334"/>
      <c r="CQU74" s="334"/>
      <c r="CQV74" s="335"/>
      <c r="CQW74" s="334"/>
      <c r="CQX74" s="334"/>
      <c r="CQY74" s="334"/>
      <c r="CQZ74" s="334"/>
      <c r="CRA74" s="334"/>
      <c r="CRB74" s="335"/>
      <c r="CRC74" s="334"/>
      <c r="CRD74" s="334"/>
      <c r="CRE74" s="334"/>
      <c r="CRF74" s="334"/>
      <c r="CRG74" s="334"/>
      <c r="CRH74" s="335"/>
      <c r="CRI74" s="334"/>
      <c r="CRJ74" s="334"/>
      <c r="CRK74" s="334"/>
      <c r="CRL74" s="334"/>
      <c r="CRM74" s="334"/>
      <c r="CRN74" s="335"/>
      <c r="CRO74" s="334"/>
      <c r="CRP74" s="334"/>
      <c r="CRQ74" s="334"/>
      <c r="CRR74" s="334"/>
      <c r="CRS74" s="334"/>
      <c r="CRT74" s="335"/>
      <c r="CRU74" s="334"/>
      <c r="CRV74" s="334"/>
      <c r="CRW74" s="334"/>
      <c r="CRX74" s="334"/>
      <c r="CRY74" s="334"/>
      <c r="CRZ74" s="335"/>
      <c r="CSA74" s="334"/>
      <c r="CSB74" s="334"/>
      <c r="CSC74" s="334"/>
      <c r="CSD74" s="334"/>
      <c r="CSE74" s="334"/>
      <c r="CSF74" s="335"/>
      <c r="CSG74" s="334"/>
      <c r="CSH74" s="334"/>
      <c r="CSI74" s="334"/>
      <c r="CSJ74" s="334"/>
      <c r="CSK74" s="334"/>
      <c r="CSL74" s="335"/>
      <c r="CSM74" s="334"/>
      <c r="CSN74" s="334"/>
      <c r="CSO74" s="334"/>
      <c r="CSP74" s="334"/>
      <c r="CSQ74" s="334"/>
      <c r="CSR74" s="335"/>
      <c r="CSS74" s="334"/>
      <c r="CST74" s="334"/>
      <c r="CSU74" s="334"/>
      <c r="CSV74" s="334"/>
      <c r="CSW74" s="334"/>
      <c r="CSX74" s="335"/>
      <c r="CSY74" s="334"/>
      <c r="CSZ74" s="334"/>
      <c r="CTA74" s="334"/>
      <c r="CTB74" s="334"/>
      <c r="CTC74" s="334"/>
      <c r="CTD74" s="335"/>
      <c r="CTE74" s="334"/>
      <c r="CTF74" s="334"/>
      <c r="CTG74" s="334"/>
      <c r="CTH74" s="334"/>
      <c r="CTI74" s="334"/>
      <c r="CTJ74" s="335"/>
      <c r="CTK74" s="334"/>
      <c r="CTL74" s="334"/>
      <c r="CTM74" s="334"/>
      <c r="CTN74" s="334"/>
      <c r="CTO74" s="334"/>
      <c r="CTP74" s="335"/>
      <c r="CTQ74" s="334"/>
      <c r="CTR74" s="334"/>
      <c r="CTS74" s="334"/>
      <c r="CTT74" s="334"/>
      <c r="CTU74" s="334"/>
      <c r="CTV74" s="335"/>
      <c r="CTW74" s="334"/>
      <c r="CTX74" s="334"/>
      <c r="CTY74" s="334"/>
      <c r="CTZ74" s="334"/>
      <c r="CUA74" s="334"/>
      <c r="CUB74" s="335"/>
      <c r="CUC74" s="334"/>
      <c r="CUD74" s="334"/>
      <c r="CUE74" s="334"/>
      <c r="CUF74" s="334"/>
      <c r="CUG74" s="334"/>
      <c r="CUH74" s="335"/>
      <c r="CUI74" s="334"/>
      <c r="CUJ74" s="334"/>
      <c r="CUK74" s="334"/>
      <c r="CUL74" s="334"/>
      <c r="CUM74" s="334"/>
      <c r="CUN74" s="335"/>
      <c r="CUO74" s="334"/>
      <c r="CUP74" s="334"/>
      <c r="CUQ74" s="334"/>
      <c r="CUR74" s="334"/>
      <c r="CUS74" s="334"/>
      <c r="CUT74" s="335"/>
      <c r="CUU74" s="334"/>
      <c r="CUV74" s="334"/>
      <c r="CUW74" s="334"/>
      <c r="CUX74" s="334"/>
      <c r="CUY74" s="334"/>
      <c r="CUZ74" s="335"/>
      <c r="CVA74" s="334"/>
      <c r="CVB74" s="334"/>
      <c r="CVC74" s="334"/>
      <c r="CVD74" s="334"/>
      <c r="CVE74" s="334"/>
      <c r="CVF74" s="335"/>
      <c r="CVG74" s="334"/>
      <c r="CVH74" s="334"/>
      <c r="CVI74" s="334"/>
      <c r="CVJ74" s="334"/>
      <c r="CVK74" s="334"/>
      <c r="CVL74" s="335"/>
      <c r="CVM74" s="334"/>
      <c r="CVN74" s="334"/>
      <c r="CVO74" s="334"/>
      <c r="CVP74" s="334"/>
      <c r="CVQ74" s="334"/>
      <c r="CVR74" s="335"/>
      <c r="CVS74" s="334"/>
      <c r="CVT74" s="334"/>
      <c r="CVU74" s="334"/>
      <c r="CVV74" s="334"/>
      <c r="CVW74" s="334"/>
      <c r="CVX74" s="335"/>
      <c r="CVY74" s="334"/>
      <c r="CVZ74" s="334"/>
      <c r="CWA74" s="334"/>
      <c r="CWB74" s="334"/>
      <c r="CWC74" s="334"/>
      <c r="CWD74" s="335"/>
      <c r="CWE74" s="334"/>
      <c r="CWF74" s="334"/>
      <c r="CWG74" s="334"/>
      <c r="CWH74" s="334"/>
      <c r="CWI74" s="334"/>
      <c r="CWJ74" s="335"/>
      <c r="CWK74" s="334"/>
      <c r="CWL74" s="334"/>
      <c r="CWM74" s="334"/>
      <c r="CWN74" s="334"/>
      <c r="CWO74" s="334"/>
      <c r="CWP74" s="335"/>
      <c r="CWQ74" s="334"/>
      <c r="CWR74" s="334"/>
      <c r="CWS74" s="334"/>
      <c r="CWT74" s="334"/>
      <c r="CWU74" s="334"/>
      <c r="CWV74" s="335"/>
      <c r="CWW74" s="334"/>
      <c r="CWX74" s="334"/>
      <c r="CWY74" s="334"/>
      <c r="CWZ74" s="334"/>
      <c r="CXA74" s="334"/>
      <c r="CXB74" s="335"/>
      <c r="CXC74" s="334"/>
      <c r="CXD74" s="334"/>
      <c r="CXE74" s="334"/>
      <c r="CXF74" s="334"/>
      <c r="CXG74" s="334"/>
      <c r="CXH74" s="335"/>
      <c r="CXI74" s="334"/>
      <c r="CXJ74" s="334"/>
      <c r="CXK74" s="334"/>
      <c r="CXL74" s="334"/>
      <c r="CXM74" s="334"/>
      <c r="CXN74" s="335"/>
      <c r="CXO74" s="334"/>
      <c r="CXP74" s="334"/>
      <c r="CXQ74" s="334"/>
      <c r="CXR74" s="334"/>
      <c r="CXS74" s="334"/>
      <c r="CXT74" s="335"/>
      <c r="CXU74" s="334"/>
      <c r="CXV74" s="334"/>
      <c r="CXW74" s="334"/>
      <c r="CXX74" s="334"/>
      <c r="CXY74" s="334"/>
      <c r="CXZ74" s="335"/>
      <c r="CYA74" s="334"/>
      <c r="CYB74" s="334"/>
      <c r="CYC74" s="334"/>
      <c r="CYD74" s="334"/>
      <c r="CYE74" s="334"/>
      <c r="CYF74" s="335"/>
      <c r="CYG74" s="334"/>
      <c r="CYH74" s="334"/>
      <c r="CYI74" s="334"/>
      <c r="CYJ74" s="334"/>
      <c r="CYK74" s="334"/>
      <c r="CYL74" s="335"/>
      <c r="CYM74" s="334"/>
      <c r="CYN74" s="334"/>
      <c r="CYO74" s="334"/>
      <c r="CYP74" s="334"/>
      <c r="CYQ74" s="334"/>
      <c r="CYR74" s="335"/>
      <c r="CYS74" s="334"/>
      <c r="CYT74" s="334"/>
      <c r="CYU74" s="334"/>
      <c r="CYV74" s="334"/>
      <c r="CYW74" s="334"/>
      <c r="CYX74" s="335"/>
      <c r="CYY74" s="334"/>
      <c r="CYZ74" s="334"/>
      <c r="CZA74" s="334"/>
      <c r="CZB74" s="334"/>
      <c r="CZC74" s="334"/>
      <c r="CZD74" s="335"/>
      <c r="CZE74" s="334"/>
      <c r="CZF74" s="334"/>
      <c r="CZG74" s="334"/>
      <c r="CZH74" s="334"/>
      <c r="CZI74" s="334"/>
      <c r="CZJ74" s="335"/>
      <c r="CZK74" s="334"/>
      <c r="CZL74" s="334"/>
      <c r="CZM74" s="334"/>
      <c r="CZN74" s="334"/>
      <c r="CZO74" s="334"/>
      <c r="CZP74" s="335"/>
      <c r="CZQ74" s="334"/>
      <c r="CZR74" s="334"/>
      <c r="CZS74" s="334"/>
      <c r="CZT74" s="334"/>
      <c r="CZU74" s="334"/>
      <c r="CZV74" s="335"/>
      <c r="CZW74" s="334"/>
      <c r="CZX74" s="334"/>
      <c r="CZY74" s="334"/>
      <c r="CZZ74" s="334"/>
      <c r="DAA74" s="334"/>
      <c r="DAB74" s="335"/>
      <c r="DAC74" s="334"/>
      <c r="DAD74" s="334"/>
      <c r="DAE74" s="334"/>
      <c r="DAF74" s="334"/>
      <c r="DAG74" s="334"/>
      <c r="DAH74" s="335"/>
      <c r="DAI74" s="334"/>
      <c r="DAJ74" s="334"/>
      <c r="DAK74" s="334"/>
      <c r="DAL74" s="334"/>
      <c r="DAM74" s="334"/>
      <c r="DAN74" s="335"/>
      <c r="DAO74" s="334"/>
      <c r="DAP74" s="334"/>
      <c r="DAQ74" s="334"/>
      <c r="DAR74" s="334"/>
      <c r="DAS74" s="334"/>
      <c r="DAT74" s="335"/>
      <c r="DAU74" s="334"/>
      <c r="DAV74" s="334"/>
      <c r="DAW74" s="334"/>
      <c r="DAX74" s="334"/>
      <c r="DAY74" s="334"/>
      <c r="DAZ74" s="335"/>
      <c r="DBA74" s="334"/>
      <c r="DBB74" s="334"/>
      <c r="DBC74" s="334"/>
      <c r="DBD74" s="334"/>
      <c r="DBE74" s="334"/>
      <c r="DBF74" s="335"/>
      <c r="DBG74" s="334"/>
      <c r="DBH74" s="334"/>
      <c r="DBI74" s="334"/>
      <c r="DBJ74" s="334"/>
      <c r="DBK74" s="334"/>
      <c r="DBL74" s="335"/>
      <c r="DBM74" s="334"/>
      <c r="DBN74" s="334"/>
      <c r="DBO74" s="334"/>
      <c r="DBP74" s="334"/>
      <c r="DBQ74" s="334"/>
      <c r="DBR74" s="335"/>
      <c r="DBS74" s="334"/>
      <c r="DBT74" s="334"/>
      <c r="DBU74" s="334"/>
      <c r="DBV74" s="334"/>
      <c r="DBW74" s="334"/>
      <c r="DBX74" s="335"/>
      <c r="DBY74" s="334"/>
      <c r="DBZ74" s="334"/>
      <c r="DCA74" s="334"/>
      <c r="DCB74" s="334"/>
      <c r="DCC74" s="334"/>
      <c r="DCD74" s="335"/>
      <c r="DCE74" s="334"/>
      <c r="DCF74" s="334"/>
      <c r="DCG74" s="334"/>
      <c r="DCH74" s="334"/>
      <c r="DCI74" s="334"/>
      <c r="DCJ74" s="335"/>
      <c r="DCK74" s="334"/>
      <c r="DCL74" s="334"/>
      <c r="DCM74" s="334"/>
      <c r="DCN74" s="334"/>
      <c r="DCO74" s="334"/>
      <c r="DCP74" s="335"/>
      <c r="DCQ74" s="334"/>
      <c r="DCR74" s="334"/>
      <c r="DCS74" s="334"/>
      <c r="DCT74" s="334"/>
      <c r="DCU74" s="334"/>
      <c r="DCV74" s="335"/>
      <c r="DCW74" s="334"/>
      <c r="DCX74" s="334"/>
      <c r="DCY74" s="334"/>
      <c r="DCZ74" s="334"/>
      <c r="DDA74" s="334"/>
      <c r="DDB74" s="335"/>
      <c r="DDC74" s="334"/>
      <c r="DDD74" s="334"/>
      <c r="DDE74" s="334"/>
      <c r="DDF74" s="334"/>
      <c r="DDG74" s="334"/>
      <c r="DDH74" s="335"/>
      <c r="DDI74" s="334"/>
      <c r="DDJ74" s="334"/>
      <c r="DDK74" s="334"/>
      <c r="DDL74" s="334"/>
      <c r="DDM74" s="334"/>
      <c r="DDN74" s="335"/>
      <c r="DDO74" s="334"/>
      <c r="DDP74" s="334"/>
      <c r="DDQ74" s="334"/>
      <c r="DDR74" s="334"/>
      <c r="DDS74" s="334"/>
      <c r="DDT74" s="335"/>
      <c r="DDU74" s="334"/>
      <c r="DDV74" s="334"/>
      <c r="DDW74" s="334"/>
      <c r="DDX74" s="334"/>
      <c r="DDY74" s="334"/>
      <c r="DDZ74" s="335"/>
      <c r="DEA74" s="334"/>
      <c r="DEB74" s="334"/>
      <c r="DEC74" s="334"/>
      <c r="DED74" s="334"/>
      <c r="DEE74" s="334"/>
      <c r="DEF74" s="335"/>
      <c r="DEG74" s="334"/>
      <c r="DEH74" s="334"/>
      <c r="DEI74" s="334"/>
      <c r="DEJ74" s="334"/>
      <c r="DEK74" s="334"/>
      <c r="DEL74" s="335"/>
      <c r="DEM74" s="334"/>
      <c r="DEN74" s="334"/>
      <c r="DEO74" s="334"/>
      <c r="DEP74" s="334"/>
      <c r="DEQ74" s="334"/>
      <c r="DER74" s="335"/>
      <c r="DES74" s="334"/>
      <c r="DET74" s="334"/>
      <c r="DEU74" s="334"/>
      <c r="DEV74" s="334"/>
      <c r="DEW74" s="334"/>
      <c r="DEX74" s="335"/>
      <c r="DEY74" s="334"/>
      <c r="DEZ74" s="334"/>
      <c r="DFA74" s="334"/>
      <c r="DFB74" s="334"/>
      <c r="DFC74" s="334"/>
      <c r="DFD74" s="335"/>
      <c r="DFE74" s="334"/>
      <c r="DFF74" s="334"/>
      <c r="DFG74" s="334"/>
      <c r="DFH74" s="334"/>
      <c r="DFI74" s="334"/>
      <c r="DFJ74" s="335"/>
      <c r="DFK74" s="334"/>
      <c r="DFL74" s="334"/>
      <c r="DFM74" s="334"/>
      <c r="DFN74" s="334"/>
      <c r="DFO74" s="334"/>
      <c r="DFP74" s="335"/>
      <c r="DFQ74" s="334"/>
      <c r="DFR74" s="334"/>
      <c r="DFS74" s="334"/>
      <c r="DFT74" s="334"/>
      <c r="DFU74" s="334"/>
      <c r="DFV74" s="335"/>
      <c r="DFW74" s="334"/>
      <c r="DFX74" s="334"/>
      <c r="DFY74" s="334"/>
      <c r="DFZ74" s="334"/>
      <c r="DGA74" s="334"/>
      <c r="DGB74" s="335"/>
      <c r="DGC74" s="334"/>
      <c r="DGD74" s="334"/>
      <c r="DGE74" s="334"/>
      <c r="DGF74" s="334"/>
      <c r="DGG74" s="334"/>
      <c r="DGH74" s="335"/>
      <c r="DGI74" s="334"/>
      <c r="DGJ74" s="334"/>
      <c r="DGK74" s="334"/>
      <c r="DGL74" s="334"/>
      <c r="DGM74" s="334"/>
      <c r="DGN74" s="335"/>
      <c r="DGO74" s="334"/>
      <c r="DGP74" s="334"/>
      <c r="DGQ74" s="334"/>
      <c r="DGR74" s="334"/>
      <c r="DGS74" s="334"/>
      <c r="DGT74" s="335"/>
      <c r="DGU74" s="334"/>
      <c r="DGV74" s="334"/>
      <c r="DGW74" s="334"/>
      <c r="DGX74" s="334"/>
      <c r="DGY74" s="334"/>
      <c r="DGZ74" s="335"/>
      <c r="DHA74" s="334"/>
      <c r="DHB74" s="334"/>
      <c r="DHC74" s="334"/>
      <c r="DHD74" s="334"/>
      <c r="DHE74" s="334"/>
      <c r="DHF74" s="335"/>
      <c r="DHG74" s="334"/>
      <c r="DHH74" s="334"/>
      <c r="DHI74" s="334"/>
      <c r="DHJ74" s="334"/>
      <c r="DHK74" s="334"/>
      <c r="DHL74" s="335"/>
      <c r="DHM74" s="334"/>
      <c r="DHN74" s="334"/>
      <c r="DHO74" s="334"/>
      <c r="DHP74" s="334"/>
      <c r="DHQ74" s="334"/>
      <c r="DHR74" s="335"/>
      <c r="DHS74" s="334"/>
      <c r="DHT74" s="334"/>
      <c r="DHU74" s="334"/>
      <c r="DHV74" s="334"/>
      <c r="DHW74" s="334"/>
      <c r="DHX74" s="335"/>
      <c r="DHY74" s="334"/>
      <c r="DHZ74" s="334"/>
      <c r="DIA74" s="334"/>
      <c r="DIB74" s="334"/>
      <c r="DIC74" s="334"/>
      <c r="DID74" s="335"/>
      <c r="DIE74" s="334"/>
      <c r="DIF74" s="334"/>
      <c r="DIG74" s="334"/>
      <c r="DIH74" s="334"/>
      <c r="DII74" s="334"/>
      <c r="DIJ74" s="335"/>
      <c r="DIK74" s="334"/>
      <c r="DIL74" s="334"/>
      <c r="DIM74" s="334"/>
      <c r="DIN74" s="334"/>
      <c r="DIO74" s="334"/>
      <c r="DIP74" s="335"/>
      <c r="DIQ74" s="334"/>
      <c r="DIR74" s="334"/>
      <c r="DIS74" s="334"/>
      <c r="DIT74" s="334"/>
      <c r="DIU74" s="334"/>
      <c r="DIV74" s="335"/>
      <c r="DIW74" s="334"/>
      <c r="DIX74" s="334"/>
      <c r="DIY74" s="334"/>
      <c r="DIZ74" s="334"/>
      <c r="DJA74" s="334"/>
      <c r="DJB74" s="335"/>
      <c r="DJC74" s="334"/>
      <c r="DJD74" s="334"/>
      <c r="DJE74" s="334"/>
      <c r="DJF74" s="334"/>
      <c r="DJG74" s="334"/>
      <c r="DJH74" s="335"/>
      <c r="DJI74" s="334"/>
      <c r="DJJ74" s="334"/>
      <c r="DJK74" s="334"/>
      <c r="DJL74" s="334"/>
      <c r="DJM74" s="334"/>
      <c r="DJN74" s="335"/>
      <c r="DJO74" s="334"/>
      <c r="DJP74" s="334"/>
      <c r="DJQ74" s="334"/>
      <c r="DJR74" s="334"/>
      <c r="DJS74" s="334"/>
      <c r="DJT74" s="335"/>
      <c r="DJU74" s="334"/>
      <c r="DJV74" s="334"/>
      <c r="DJW74" s="334"/>
      <c r="DJX74" s="334"/>
      <c r="DJY74" s="334"/>
      <c r="DJZ74" s="335"/>
      <c r="DKA74" s="334"/>
      <c r="DKB74" s="334"/>
      <c r="DKC74" s="334"/>
      <c r="DKD74" s="334"/>
      <c r="DKE74" s="334"/>
      <c r="DKF74" s="335"/>
      <c r="DKG74" s="334"/>
      <c r="DKH74" s="334"/>
      <c r="DKI74" s="334"/>
      <c r="DKJ74" s="334"/>
      <c r="DKK74" s="334"/>
      <c r="DKL74" s="335"/>
      <c r="DKM74" s="334"/>
      <c r="DKN74" s="334"/>
      <c r="DKO74" s="334"/>
      <c r="DKP74" s="334"/>
      <c r="DKQ74" s="334"/>
      <c r="DKR74" s="335"/>
      <c r="DKS74" s="334"/>
      <c r="DKT74" s="334"/>
      <c r="DKU74" s="334"/>
      <c r="DKV74" s="334"/>
      <c r="DKW74" s="334"/>
      <c r="DKX74" s="335"/>
      <c r="DKY74" s="334"/>
      <c r="DKZ74" s="334"/>
      <c r="DLA74" s="334"/>
      <c r="DLB74" s="334"/>
      <c r="DLC74" s="334"/>
      <c r="DLD74" s="335"/>
      <c r="DLE74" s="334"/>
      <c r="DLF74" s="334"/>
      <c r="DLG74" s="334"/>
      <c r="DLH74" s="334"/>
      <c r="DLI74" s="334"/>
      <c r="DLJ74" s="335"/>
      <c r="DLK74" s="334"/>
      <c r="DLL74" s="334"/>
      <c r="DLM74" s="334"/>
      <c r="DLN74" s="334"/>
      <c r="DLO74" s="334"/>
      <c r="DLP74" s="335"/>
      <c r="DLQ74" s="334"/>
      <c r="DLR74" s="334"/>
      <c r="DLS74" s="334"/>
      <c r="DLT74" s="334"/>
      <c r="DLU74" s="334"/>
      <c r="DLV74" s="335"/>
      <c r="DLW74" s="334"/>
      <c r="DLX74" s="334"/>
      <c r="DLY74" s="334"/>
      <c r="DLZ74" s="334"/>
      <c r="DMA74" s="334"/>
      <c r="DMB74" s="335"/>
      <c r="DMC74" s="334"/>
      <c r="DMD74" s="334"/>
      <c r="DME74" s="334"/>
      <c r="DMF74" s="334"/>
      <c r="DMG74" s="334"/>
      <c r="DMH74" s="335"/>
      <c r="DMI74" s="334"/>
      <c r="DMJ74" s="334"/>
      <c r="DMK74" s="334"/>
      <c r="DML74" s="334"/>
      <c r="DMM74" s="334"/>
      <c r="DMN74" s="335"/>
      <c r="DMO74" s="334"/>
      <c r="DMP74" s="334"/>
      <c r="DMQ74" s="334"/>
      <c r="DMR74" s="334"/>
      <c r="DMS74" s="334"/>
      <c r="DMT74" s="335"/>
      <c r="DMU74" s="334"/>
      <c r="DMV74" s="334"/>
      <c r="DMW74" s="334"/>
      <c r="DMX74" s="334"/>
      <c r="DMY74" s="334"/>
      <c r="DMZ74" s="335"/>
      <c r="DNA74" s="334"/>
      <c r="DNB74" s="334"/>
      <c r="DNC74" s="334"/>
      <c r="DND74" s="334"/>
      <c r="DNE74" s="334"/>
      <c r="DNF74" s="335"/>
      <c r="DNG74" s="334"/>
      <c r="DNH74" s="334"/>
      <c r="DNI74" s="334"/>
      <c r="DNJ74" s="334"/>
      <c r="DNK74" s="334"/>
      <c r="DNL74" s="335"/>
      <c r="DNM74" s="334"/>
      <c r="DNN74" s="334"/>
      <c r="DNO74" s="334"/>
      <c r="DNP74" s="334"/>
      <c r="DNQ74" s="334"/>
      <c r="DNR74" s="335"/>
      <c r="DNS74" s="334"/>
      <c r="DNT74" s="334"/>
      <c r="DNU74" s="334"/>
      <c r="DNV74" s="334"/>
      <c r="DNW74" s="334"/>
      <c r="DNX74" s="335"/>
      <c r="DNY74" s="334"/>
      <c r="DNZ74" s="334"/>
      <c r="DOA74" s="334"/>
      <c r="DOB74" s="334"/>
      <c r="DOC74" s="334"/>
      <c r="DOD74" s="335"/>
      <c r="DOE74" s="334"/>
      <c r="DOF74" s="334"/>
      <c r="DOG74" s="334"/>
      <c r="DOH74" s="334"/>
      <c r="DOI74" s="334"/>
      <c r="DOJ74" s="335"/>
      <c r="DOK74" s="334"/>
      <c r="DOL74" s="334"/>
      <c r="DOM74" s="334"/>
      <c r="DON74" s="334"/>
      <c r="DOO74" s="334"/>
      <c r="DOP74" s="335"/>
      <c r="DOQ74" s="334"/>
      <c r="DOR74" s="334"/>
      <c r="DOS74" s="334"/>
      <c r="DOT74" s="334"/>
      <c r="DOU74" s="334"/>
      <c r="DOV74" s="335"/>
      <c r="DOW74" s="334"/>
      <c r="DOX74" s="334"/>
      <c r="DOY74" s="334"/>
      <c r="DOZ74" s="334"/>
      <c r="DPA74" s="334"/>
      <c r="DPB74" s="335"/>
      <c r="DPC74" s="334"/>
      <c r="DPD74" s="334"/>
      <c r="DPE74" s="334"/>
      <c r="DPF74" s="334"/>
      <c r="DPG74" s="334"/>
      <c r="DPH74" s="335"/>
      <c r="DPI74" s="334"/>
      <c r="DPJ74" s="334"/>
      <c r="DPK74" s="334"/>
      <c r="DPL74" s="334"/>
      <c r="DPM74" s="334"/>
      <c r="DPN74" s="335"/>
      <c r="DPO74" s="334"/>
      <c r="DPP74" s="334"/>
      <c r="DPQ74" s="334"/>
      <c r="DPR74" s="334"/>
      <c r="DPS74" s="334"/>
      <c r="DPT74" s="335"/>
      <c r="DPU74" s="334"/>
      <c r="DPV74" s="334"/>
      <c r="DPW74" s="334"/>
      <c r="DPX74" s="334"/>
      <c r="DPY74" s="334"/>
      <c r="DPZ74" s="335"/>
      <c r="DQA74" s="334"/>
      <c r="DQB74" s="334"/>
      <c r="DQC74" s="334"/>
      <c r="DQD74" s="334"/>
      <c r="DQE74" s="334"/>
      <c r="DQF74" s="335"/>
      <c r="DQG74" s="334"/>
      <c r="DQH74" s="334"/>
      <c r="DQI74" s="334"/>
      <c r="DQJ74" s="334"/>
      <c r="DQK74" s="334"/>
      <c r="DQL74" s="335"/>
      <c r="DQM74" s="334"/>
      <c r="DQN74" s="334"/>
      <c r="DQO74" s="334"/>
      <c r="DQP74" s="334"/>
      <c r="DQQ74" s="334"/>
      <c r="DQR74" s="335"/>
      <c r="DQS74" s="334"/>
      <c r="DQT74" s="334"/>
      <c r="DQU74" s="334"/>
      <c r="DQV74" s="334"/>
      <c r="DQW74" s="334"/>
      <c r="DQX74" s="335"/>
      <c r="DQY74" s="334"/>
      <c r="DQZ74" s="334"/>
      <c r="DRA74" s="334"/>
      <c r="DRB74" s="334"/>
      <c r="DRC74" s="334"/>
      <c r="DRD74" s="335"/>
      <c r="DRE74" s="334"/>
      <c r="DRF74" s="334"/>
      <c r="DRG74" s="334"/>
      <c r="DRH74" s="334"/>
      <c r="DRI74" s="334"/>
      <c r="DRJ74" s="335"/>
      <c r="DRK74" s="334"/>
      <c r="DRL74" s="334"/>
      <c r="DRM74" s="334"/>
      <c r="DRN74" s="334"/>
      <c r="DRO74" s="334"/>
      <c r="DRP74" s="335"/>
      <c r="DRQ74" s="334"/>
      <c r="DRR74" s="334"/>
      <c r="DRS74" s="334"/>
      <c r="DRT74" s="334"/>
      <c r="DRU74" s="334"/>
      <c r="DRV74" s="335"/>
      <c r="DRW74" s="334"/>
      <c r="DRX74" s="334"/>
      <c r="DRY74" s="334"/>
      <c r="DRZ74" s="334"/>
      <c r="DSA74" s="334"/>
      <c r="DSB74" s="335"/>
      <c r="DSC74" s="334"/>
      <c r="DSD74" s="334"/>
      <c r="DSE74" s="334"/>
      <c r="DSF74" s="334"/>
      <c r="DSG74" s="334"/>
      <c r="DSH74" s="335"/>
      <c r="DSI74" s="334"/>
      <c r="DSJ74" s="334"/>
      <c r="DSK74" s="334"/>
      <c r="DSL74" s="334"/>
      <c r="DSM74" s="334"/>
      <c r="DSN74" s="335"/>
      <c r="DSO74" s="334"/>
      <c r="DSP74" s="334"/>
      <c r="DSQ74" s="334"/>
      <c r="DSR74" s="334"/>
      <c r="DSS74" s="334"/>
      <c r="DST74" s="335"/>
      <c r="DSU74" s="334"/>
      <c r="DSV74" s="334"/>
      <c r="DSW74" s="334"/>
      <c r="DSX74" s="334"/>
      <c r="DSY74" s="334"/>
      <c r="DSZ74" s="335"/>
      <c r="DTA74" s="334"/>
      <c r="DTB74" s="334"/>
      <c r="DTC74" s="334"/>
      <c r="DTD74" s="334"/>
      <c r="DTE74" s="334"/>
      <c r="DTF74" s="335"/>
      <c r="DTG74" s="334"/>
      <c r="DTH74" s="334"/>
      <c r="DTI74" s="334"/>
      <c r="DTJ74" s="334"/>
      <c r="DTK74" s="334"/>
      <c r="DTL74" s="335"/>
      <c r="DTM74" s="334"/>
      <c r="DTN74" s="334"/>
      <c r="DTO74" s="334"/>
      <c r="DTP74" s="334"/>
      <c r="DTQ74" s="334"/>
      <c r="DTR74" s="335"/>
      <c r="DTS74" s="334"/>
      <c r="DTT74" s="334"/>
      <c r="DTU74" s="334"/>
      <c r="DTV74" s="334"/>
      <c r="DTW74" s="334"/>
      <c r="DTX74" s="335"/>
      <c r="DTY74" s="334"/>
      <c r="DTZ74" s="334"/>
      <c r="DUA74" s="334"/>
      <c r="DUB74" s="334"/>
      <c r="DUC74" s="334"/>
      <c r="DUD74" s="335"/>
      <c r="DUE74" s="334"/>
      <c r="DUF74" s="334"/>
      <c r="DUG74" s="334"/>
      <c r="DUH74" s="334"/>
      <c r="DUI74" s="334"/>
      <c r="DUJ74" s="335"/>
      <c r="DUK74" s="334"/>
      <c r="DUL74" s="334"/>
      <c r="DUM74" s="334"/>
      <c r="DUN74" s="334"/>
      <c r="DUO74" s="334"/>
      <c r="DUP74" s="335"/>
      <c r="DUQ74" s="334"/>
      <c r="DUR74" s="334"/>
      <c r="DUS74" s="334"/>
      <c r="DUT74" s="334"/>
      <c r="DUU74" s="334"/>
      <c r="DUV74" s="335"/>
      <c r="DUW74" s="334"/>
      <c r="DUX74" s="334"/>
      <c r="DUY74" s="334"/>
      <c r="DUZ74" s="334"/>
      <c r="DVA74" s="334"/>
      <c r="DVB74" s="335"/>
      <c r="DVC74" s="334"/>
      <c r="DVD74" s="334"/>
      <c r="DVE74" s="334"/>
      <c r="DVF74" s="334"/>
      <c r="DVG74" s="334"/>
      <c r="DVH74" s="335"/>
      <c r="DVI74" s="334"/>
      <c r="DVJ74" s="334"/>
      <c r="DVK74" s="334"/>
      <c r="DVL74" s="334"/>
      <c r="DVM74" s="334"/>
      <c r="DVN74" s="335"/>
      <c r="DVO74" s="334"/>
      <c r="DVP74" s="334"/>
      <c r="DVQ74" s="334"/>
      <c r="DVR74" s="334"/>
      <c r="DVS74" s="334"/>
      <c r="DVT74" s="335"/>
      <c r="DVU74" s="334"/>
      <c r="DVV74" s="334"/>
      <c r="DVW74" s="334"/>
      <c r="DVX74" s="334"/>
      <c r="DVY74" s="334"/>
      <c r="DVZ74" s="335"/>
      <c r="DWA74" s="334"/>
      <c r="DWB74" s="334"/>
      <c r="DWC74" s="334"/>
      <c r="DWD74" s="334"/>
      <c r="DWE74" s="334"/>
      <c r="DWF74" s="335"/>
      <c r="DWG74" s="334"/>
      <c r="DWH74" s="334"/>
      <c r="DWI74" s="334"/>
      <c r="DWJ74" s="334"/>
      <c r="DWK74" s="334"/>
      <c r="DWL74" s="335"/>
      <c r="DWM74" s="334"/>
      <c r="DWN74" s="334"/>
      <c r="DWO74" s="334"/>
      <c r="DWP74" s="334"/>
      <c r="DWQ74" s="334"/>
      <c r="DWR74" s="335"/>
      <c r="DWS74" s="334"/>
      <c r="DWT74" s="334"/>
      <c r="DWU74" s="334"/>
      <c r="DWV74" s="334"/>
      <c r="DWW74" s="334"/>
      <c r="DWX74" s="335"/>
      <c r="DWY74" s="334"/>
      <c r="DWZ74" s="334"/>
      <c r="DXA74" s="334"/>
      <c r="DXB74" s="334"/>
      <c r="DXC74" s="334"/>
      <c r="DXD74" s="335"/>
      <c r="DXE74" s="334"/>
      <c r="DXF74" s="334"/>
      <c r="DXG74" s="334"/>
      <c r="DXH74" s="334"/>
      <c r="DXI74" s="334"/>
      <c r="DXJ74" s="335"/>
      <c r="DXK74" s="334"/>
      <c r="DXL74" s="334"/>
      <c r="DXM74" s="334"/>
      <c r="DXN74" s="334"/>
      <c r="DXO74" s="334"/>
      <c r="DXP74" s="335"/>
      <c r="DXQ74" s="334"/>
      <c r="DXR74" s="334"/>
      <c r="DXS74" s="334"/>
      <c r="DXT74" s="334"/>
      <c r="DXU74" s="334"/>
      <c r="DXV74" s="335"/>
      <c r="DXW74" s="334"/>
      <c r="DXX74" s="334"/>
      <c r="DXY74" s="334"/>
      <c r="DXZ74" s="334"/>
      <c r="DYA74" s="334"/>
      <c r="DYB74" s="335"/>
      <c r="DYC74" s="334"/>
      <c r="DYD74" s="334"/>
      <c r="DYE74" s="334"/>
      <c r="DYF74" s="334"/>
      <c r="DYG74" s="334"/>
      <c r="DYH74" s="335"/>
      <c r="DYI74" s="334"/>
      <c r="DYJ74" s="334"/>
      <c r="DYK74" s="334"/>
      <c r="DYL74" s="334"/>
      <c r="DYM74" s="334"/>
      <c r="DYN74" s="335"/>
      <c r="DYO74" s="334"/>
      <c r="DYP74" s="334"/>
      <c r="DYQ74" s="334"/>
      <c r="DYR74" s="334"/>
      <c r="DYS74" s="334"/>
      <c r="DYT74" s="335"/>
      <c r="DYU74" s="334"/>
      <c r="DYV74" s="334"/>
      <c r="DYW74" s="334"/>
      <c r="DYX74" s="334"/>
      <c r="DYY74" s="334"/>
      <c r="DYZ74" s="335"/>
      <c r="DZA74" s="334"/>
      <c r="DZB74" s="334"/>
      <c r="DZC74" s="334"/>
      <c r="DZD74" s="334"/>
      <c r="DZE74" s="334"/>
      <c r="DZF74" s="335"/>
      <c r="DZG74" s="334"/>
      <c r="DZH74" s="334"/>
      <c r="DZI74" s="334"/>
      <c r="DZJ74" s="334"/>
      <c r="DZK74" s="334"/>
      <c r="DZL74" s="335"/>
      <c r="DZM74" s="334"/>
      <c r="DZN74" s="334"/>
      <c r="DZO74" s="334"/>
      <c r="DZP74" s="334"/>
      <c r="DZQ74" s="334"/>
      <c r="DZR74" s="335"/>
      <c r="DZS74" s="334"/>
      <c r="DZT74" s="334"/>
      <c r="DZU74" s="334"/>
      <c r="DZV74" s="334"/>
      <c r="DZW74" s="334"/>
      <c r="DZX74" s="335"/>
      <c r="DZY74" s="334"/>
      <c r="DZZ74" s="334"/>
      <c r="EAA74" s="334"/>
      <c r="EAB74" s="334"/>
      <c r="EAC74" s="334"/>
      <c r="EAD74" s="335"/>
      <c r="EAE74" s="334"/>
      <c r="EAF74" s="334"/>
      <c r="EAG74" s="334"/>
      <c r="EAH74" s="334"/>
      <c r="EAI74" s="334"/>
      <c r="EAJ74" s="335"/>
      <c r="EAK74" s="334"/>
      <c r="EAL74" s="334"/>
      <c r="EAM74" s="334"/>
      <c r="EAN74" s="334"/>
      <c r="EAO74" s="334"/>
      <c r="EAP74" s="335"/>
      <c r="EAQ74" s="334"/>
      <c r="EAR74" s="334"/>
      <c r="EAS74" s="334"/>
      <c r="EAT74" s="334"/>
      <c r="EAU74" s="334"/>
      <c r="EAV74" s="335"/>
      <c r="EAW74" s="334"/>
      <c r="EAX74" s="334"/>
      <c r="EAY74" s="334"/>
      <c r="EAZ74" s="334"/>
      <c r="EBA74" s="334"/>
      <c r="EBB74" s="335"/>
      <c r="EBC74" s="334"/>
      <c r="EBD74" s="334"/>
      <c r="EBE74" s="334"/>
      <c r="EBF74" s="334"/>
      <c r="EBG74" s="334"/>
      <c r="EBH74" s="335"/>
      <c r="EBI74" s="334"/>
      <c r="EBJ74" s="334"/>
      <c r="EBK74" s="334"/>
      <c r="EBL74" s="334"/>
      <c r="EBM74" s="334"/>
      <c r="EBN74" s="335"/>
      <c r="EBO74" s="334"/>
      <c r="EBP74" s="334"/>
      <c r="EBQ74" s="334"/>
      <c r="EBR74" s="334"/>
      <c r="EBS74" s="334"/>
      <c r="EBT74" s="335"/>
      <c r="EBU74" s="334"/>
      <c r="EBV74" s="334"/>
      <c r="EBW74" s="334"/>
      <c r="EBX74" s="334"/>
      <c r="EBY74" s="334"/>
      <c r="EBZ74" s="335"/>
      <c r="ECA74" s="334"/>
      <c r="ECB74" s="334"/>
      <c r="ECC74" s="334"/>
      <c r="ECD74" s="334"/>
      <c r="ECE74" s="334"/>
      <c r="ECF74" s="335"/>
      <c r="ECG74" s="334"/>
      <c r="ECH74" s="334"/>
      <c r="ECI74" s="334"/>
      <c r="ECJ74" s="334"/>
      <c r="ECK74" s="334"/>
      <c r="ECL74" s="335"/>
      <c r="ECM74" s="334"/>
      <c r="ECN74" s="334"/>
      <c r="ECO74" s="334"/>
      <c r="ECP74" s="334"/>
      <c r="ECQ74" s="334"/>
      <c r="ECR74" s="335"/>
      <c r="ECS74" s="334"/>
      <c r="ECT74" s="334"/>
      <c r="ECU74" s="334"/>
      <c r="ECV74" s="334"/>
      <c r="ECW74" s="334"/>
      <c r="ECX74" s="335"/>
      <c r="ECY74" s="334"/>
      <c r="ECZ74" s="334"/>
      <c r="EDA74" s="334"/>
      <c r="EDB74" s="334"/>
      <c r="EDC74" s="334"/>
      <c r="EDD74" s="335"/>
      <c r="EDE74" s="334"/>
      <c r="EDF74" s="334"/>
      <c r="EDG74" s="334"/>
      <c r="EDH74" s="334"/>
      <c r="EDI74" s="334"/>
      <c r="EDJ74" s="335"/>
      <c r="EDK74" s="334"/>
      <c r="EDL74" s="334"/>
      <c r="EDM74" s="334"/>
      <c r="EDN74" s="334"/>
      <c r="EDO74" s="334"/>
      <c r="EDP74" s="335"/>
      <c r="EDQ74" s="334"/>
      <c r="EDR74" s="334"/>
      <c r="EDS74" s="334"/>
      <c r="EDT74" s="334"/>
      <c r="EDU74" s="334"/>
      <c r="EDV74" s="335"/>
      <c r="EDW74" s="334"/>
      <c r="EDX74" s="334"/>
      <c r="EDY74" s="334"/>
      <c r="EDZ74" s="334"/>
      <c r="EEA74" s="334"/>
      <c r="EEB74" s="335"/>
      <c r="EEC74" s="334"/>
      <c r="EED74" s="334"/>
      <c r="EEE74" s="334"/>
      <c r="EEF74" s="334"/>
      <c r="EEG74" s="334"/>
      <c r="EEH74" s="335"/>
      <c r="EEI74" s="334"/>
      <c r="EEJ74" s="334"/>
      <c r="EEK74" s="334"/>
      <c r="EEL74" s="334"/>
      <c r="EEM74" s="334"/>
      <c r="EEN74" s="335"/>
      <c r="EEO74" s="334"/>
      <c r="EEP74" s="334"/>
      <c r="EEQ74" s="334"/>
      <c r="EER74" s="334"/>
      <c r="EES74" s="334"/>
      <c r="EET74" s="335"/>
      <c r="EEU74" s="334"/>
      <c r="EEV74" s="334"/>
      <c r="EEW74" s="334"/>
      <c r="EEX74" s="334"/>
      <c r="EEY74" s="334"/>
      <c r="EEZ74" s="335"/>
      <c r="EFA74" s="334"/>
      <c r="EFB74" s="334"/>
      <c r="EFC74" s="334"/>
      <c r="EFD74" s="334"/>
      <c r="EFE74" s="334"/>
      <c r="EFF74" s="335"/>
      <c r="EFG74" s="334"/>
      <c r="EFH74" s="334"/>
      <c r="EFI74" s="334"/>
      <c r="EFJ74" s="334"/>
      <c r="EFK74" s="334"/>
      <c r="EFL74" s="335"/>
      <c r="EFM74" s="334"/>
      <c r="EFN74" s="334"/>
      <c r="EFO74" s="334"/>
      <c r="EFP74" s="334"/>
      <c r="EFQ74" s="334"/>
      <c r="EFR74" s="335"/>
      <c r="EFS74" s="334"/>
      <c r="EFT74" s="334"/>
      <c r="EFU74" s="334"/>
      <c r="EFV74" s="334"/>
      <c r="EFW74" s="334"/>
      <c r="EFX74" s="335"/>
      <c r="EFY74" s="334"/>
      <c r="EFZ74" s="334"/>
      <c r="EGA74" s="334"/>
      <c r="EGB74" s="334"/>
      <c r="EGC74" s="334"/>
      <c r="EGD74" s="335"/>
      <c r="EGE74" s="334"/>
      <c r="EGF74" s="334"/>
      <c r="EGG74" s="334"/>
      <c r="EGH74" s="334"/>
      <c r="EGI74" s="334"/>
      <c r="EGJ74" s="335"/>
      <c r="EGK74" s="334"/>
      <c r="EGL74" s="334"/>
      <c r="EGM74" s="334"/>
      <c r="EGN74" s="334"/>
      <c r="EGO74" s="334"/>
      <c r="EGP74" s="335"/>
      <c r="EGQ74" s="334"/>
      <c r="EGR74" s="334"/>
      <c r="EGS74" s="334"/>
      <c r="EGT74" s="334"/>
      <c r="EGU74" s="334"/>
      <c r="EGV74" s="335"/>
      <c r="EGW74" s="334"/>
      <c r="EGX74" s="334"/>
      <c r="EGY74" s="334"/>
      <c r="EGZ74" s="334"/>
      <c r="EHA74" s="334"/>
      <c r="EHB74" s="335"/>
      <c r="EHC74" s="334"/>
      <c r="EHD74" s="334"/>
      <c r="EHE74" s="334"/>
      <c r="EHF74" s="334"/>
      <c r="EHG74" s="334"/>
      <c r="EHH74" s="335"/>
      <c r="EHI74" s="334"/>
      <c r="EHJ74" s="334"/>
      <c r="EHK74" s="334"/>
      <c r="EHL74" s="334"/>
      <c r="EHM74" s="334"/>
      <c r="EHN74" s="335"/>
      <c r="EHO74" s="334"/>
      <c r="EHP74" s="334"/>
      <c r="EHQ74" s="334"/>
      <c r="EHR74" s="334"/>
      <c r="EHS74" s="334"/>
      <c r="EHT74" s="335"/>
      <c r="EHU74" s="334"/>
      <c r="EHV74" s="334"/>
      <c r="EHW74" s="334"/>
      <c r="EHX74" s="334"/>
      <c r="EHY74" s="334"/>
      <c r="EHZ74" s="335"/>
      <c r="EIA74" s="334"/>
      <c r="EIB74" s="334"/>
      <c r="EIC74" s="334"/>
      <c r="EID74" s="334"/>
      <c r="EIE74" s="334"/>
      <c r="EIF74" s="335"/>
      <c r="EIG74" s="334"/>
      <c r="EIH74" s="334"/>
      <c r="EII74" s="334"/>
      <c r="EIJ74" s="334"/>
      <c r="EIK74" s="334"/>
      <c r="EIL74" s="335"/>
      <c r="EIM74" s="334"/>
      <c r="EIN74" s="334"/>
      <c r="EIO74" s="334"/>
      <c r="EIP74" s="334"/>
      <c r="EIQ74" s="334"/>
      <c r="EIR74" s="335"/>
      <c r="EIS74" s="334"/>
      <c r="EIT74" s="334"/>
      <c r="EIU74" s="334"/>
      <c r="EIV74" s="334"/>
      <c r="EIW74" s="334"/>
      <c r="EIX74" s="335"/>
      <c r="EIY74" s="334"/>
      <c r="EIZ74" s="334"/>
      <c r="EJA74" s="334"/>
      <c r="EJB74" s="334"/>
      <c r="EJC74" s="334"/>
      <c r="EJD74" s="335"/>
      <c r="EJE74" s="334"/>
      <c r="EJF74" s="334"/>
      <c r="EJG74" s="334"/>
      <c r="EJH74" s="334"/>
      <c r="EJI74" s="334"/>
      <c r="EJJ74" s="335"/>
      <c r="EJK74" s="334"/>
      <c r="EJL74" s="334"/>
      <c r="EJM74" s="334"/>
      <c r="EJN74" s="334"/>
      <c r="EJO74" s="334"/>
      <c r="EJP74" s="335"/>
      <c r="EJQ74" s="334"/>
      <c r="EJR74" s="334"/>
      <c r="EJS74" s="334"/>
      <c r="EJT74" s="334"/>
      <c r="EJU74" s="334"/>
      <c r="EJV74" s="335"/>
      <c r="EJW74" s="334"/>
      <c r="EJX74" s="334"/>
      <c r="EJY74" s="334"/>
      <c r="EJZ74" s="334"/>
      <c r="EKA74" s="334"/>
      <c r="EKB74" s="335"/>
      <c r="EKC74" s="334"/>
      <c r="EKD74" s="334"/>
      <c r="EKE74" s="334"/>
      <c r="EKF74" s="334"/>
      <c r="EKG74" s="334"/>
      <c r="EKH74" s="335"/>
      <c r="EKI74" s="334"/>
      <c r="EKJ74" s="334"/>
      <c r="EKK74" s="334"/>
      <c r="EKL74" s="334"/>
      <c r="EKM74" s="334"/>
      <c r="EKN74" s="335"/>
      <c r="EKO74" s="334"/>
      <c r="EKP74" s="334"/>
      <c r="EKQ74" s="334"/>
      <c r="EKR74" s="334"/>
      <c r="EKS74" s="334"/>
      <c r="EKT74" s="335"/>
      <c r="EKU74" s="334"/>
      <c r="EKV74" s="334"/>
      <c r="EKW74" s="334"/>
      <c r="EKX74" s="334"/>
      <c r="EKY74" s="334"/>
      <c r="EKZ74" s="335"/>
      <c r="ELA74" s="334"/>
      <c r="ELB74" s="334"/>
      <c r="ELC74" s="334"/>
      <c r="ELD74" s="334"/>
      <c r="ELE74" s="334"/>
      <c r="ELF74" s="335"/>
      <c r="ELG74" s="334"/>
      <c r="ELH74" s="334"/>
      <c r="ELI74" s="334"/>
      <c r="ELJ74" s="334"/>
      <c r="ELK74" s="334"/>
      <c r="ELL74" s="335"/>
      <c r="ELM74" s="334"/>
      <c r="ELN74" s="334"/>
      <c r="ELO74" s="334"/>
      <c r="ELP74" s="334"/>
      <c r="ELQ74" s="334"/>
      <c r="ELR74" s="335"/>
      <c r="ELS74" s="334"/>
      <c r="ELT74" s="334"/>
      <c r="ELU74" s="334"/>
      <c r="ELV74" s="334"/>
      <c r="ELW74" s="334"/>
      <c r="ELX74" s="335"/>
      <c r="ELY74" s="334"/>
      <c r="ELZ74" s="334"/>
      <c r="EMA74" s="334"/>
      <c r="EMB74" s="334"/>
      <c r="EMC74" s="334"/>
      <c r="EMD74" s="335"/>
      <c r="EME74" s="334"/>
      <c r="EMF74" s="334"/>
      <c r="EMG74" s="334"/>
      <c r="EMH74" s="334"/>
      <c r="EMI74" s="334"/>
      <c r="EMJ74" s="335"/>
      <c r="EMK74" s="334"/>
      <c r="EML74" s="334"/>
      <c r="EMM74" s="334"/>
      <c r="EMN74" s="334"/>
      <c r="EMO74" s="334"/>
      <c r="EMP74" s="335"/>
      <c r="EMQ74" s="334"/>
      <c r="EMR74" s="334"/>
      <c r="EMS74" s="334"/>
      <c r="EMT74" s="334"/>
      <c r="EMU74" s="334"/>
      <c r="EMV74" s="335"/>
      <c r="EMW74" s="334"/>
      <c r="EMX74" s="334"/>
      <c r="EMY74" s="334"/>
      <c r="EMZ74" s="334"/>
      <c r="ENA74" s="334"/>
      <c r="ENB74" s="335"/>
      <c r="ENC74" s="334"/>
      <c r="END74" s="334"/>
      <c r="ENE74" s="334"/>
      <c r="ENF74" s="334"/>
      <c r="ENG74" s="334"/>
      <c r="ENH74" s="335"/>
      <c r="ENI74" s="334"/>
      <c r="ENJ74" s="334"/>
      <c r="ENK74" s="334"/>
      <c r="ENL74" s="334"/>
      <c r="ENM74" s="334"/>
      <c r="ENN74" s="335"/>
      <c r="ENO74" s="334"/>
      <c r="ENP74" s="334"/>
      <c r="ENQ74" s="334"/>
      <c r="ENR74" s="334"/>
      <c r="ENS74" s="334"/>
      <c r="ENT74" s="335"/>
      <c r="ENU74" s="334"/>
      <c r="ENV74" s="334"/>
      <c r="ENW74" s="334"/>
      <c r="ENX74" s="334"/>
      <c r="ENY74" s="334"/>
      <c r="ENZ74" s="335"/>
      <c r="EOA74" s="334"/>
      <c r="EOB74" s="334"/>
      <c r="EOC74" s="334"/>
      <c r="EOD74" s="334"/>
      <c r="EOE74" s="334"/>
      <c r="EOF74" s="335"/>
      <c r="EOG74" s="334"/>
      <c r="EOH74" s="334"/>
      <c r="EOI74" s="334"/>
      <c r="EOJ74" s="334"/>
      <c r="EOK74" s="334"/>
      <c r="EOL74" s="335"/>
      <c r="EOM74" s="334"/>
      <c r="EON74" s="334"/>
      <c r="EOO74" s="334"/>
      <c r="EOP74" s="334"/>
      <c r="EOQ74" s="334"/>
      <c r="EOR74" s="335"/>
      <c r="EOS74" s="334"/>
      <c r="EOT74" s="334"/>
      <c r="EOU74" s="334"/>
      <c r="EOV74" s="334"/>
      <c r="EOW74" s="334"/>
      <c r="EOX74" s="335"/>
      <c r="EOY74" s="334"/>
      <c r="EOZ74" s="334"/>
      <c r="EPA74" s="334"/>
      <c r="EPB74" s="334"/>
      <c r="EPC74" s="334"/>
      <c r="EPD74" s="335"/>
      <c r="EPE74" s="334"/>
      <c r="EPF74" s="334"/>
      <c r="EPG74" s="334"/>
      <c r="EPH74" s="334"/>
      <c r="EPI74" s="334"/>
      <c r="EPJ74" s="335"/>
      <c r="EPK74" s="334"/>
      <c r="EPL74" s="334"/>
      <c r="EPM74" s="334"/>
      <c r="EPN74" s="334"/>
      <c r="EPO74" s="334"/>
      <c r="EPP74" s="335"/>
      <c r="EPQ74" s="334"/>
      <c r="EPR74" s="334"/>
      <c r="EPS74" s="334"/>
      <c r="EPT74" s="334"/>
      <c r="EPU74" s="334"/>
      <c r="EPV74" s="335"/>
      <c r="EPW74" s="334"/>
      <c r="EPX74" s="334"/>
      <c r="EPY74" s="334"/>
      <c r="EPZ74" s="334"/>
      <c r="EQA74" s="334"/>
      <c r="EQB74" s="335"/>
      <c r="EQC74" s="334"/>
      <c r="EQD74" s="334"/>
      <c r="EQE74" s="334"/>
      <c r="EQF74" s="334"/>
      <c r="EQG74" s="334"/>
      <c r="EQH74" s="335"/>
      <c r="EQI74" s="334"/>
      <c r="EQJ74" s="334"/>
      <c r="EQK74" s="334"/>
      <c r="EQL74" s="334"/>
      <c r="EQM74" s="334"/>
      <c r="EQN74" s="335"/>
      <c r="EQO74" s="334"/>
      <c r="EQP74" s="334"/>
      <c r="EQQ74" s="334"/>
      <c r="EQR74" s="334"/>
      <c r="EQS74" s="334"/>
      <c r="EQT74" s="335"/>
      <c r="EQU74" s="334"/>
      <c r="EQV74" s="334"/>
      <c r="EQW74" s="334"/>
      <c r="EQX74" s="334"/>
      <c r="EQY74" s="334"/>
      <c r="EQZ74" s="335"/>
      <c r="ERA74" s="334"/>
      <c r="ERB74" s="334"/>
      <c r="ERC74" s="334"/>
      <c r="ERD74" s="334"/>
      <c r="ERE74" s="334"/>
      <c r="ERF74" s="335"/>
      <c r="ERG74" s="334"/>
      <c r="ERH74" s="334"/>
      <c r="ERI74" s="334"/>
      <c r="ERJ74" s="334"/>
      <c r="ERK74" s="334"/>
      <c r="ERL74" s="335"/>
      <c r="ERM74" s="334"/>
      <c r="ERN74" s="334"/>
      <c r="ERO74" s="334"/>
      <c r="ERP74" s="334"/>
      <c r="ERQ74" s="334"/>
      <c r="ERR74" s="335"/>
      <c r="ERS74" s="334"/>
      <c r="ERT74" s="334"/>
      <c r="ERU74" s="334"/>
      <c r="ERV74" s="334"/>
      <c r="ERW74" s="334"/>
      <c r="ERX74" s="335"/>
      <c r="ERY74" s="334"/>
      <c r="ERZ74" s="334"/>
      <c r="ESA74" s="334"/>
      <c r="ESB74" s="334"/>
      <c r="ESC74" s="334"/>
      <c r="ESD74" s="335"/>
      <c r="ESE74" s="334"/>
      <c r="ESF74" s="334"/>
      <c r="ESG74" s="334"/>
      <c r="ESH74" s="334"/>
      <c r="ESI74" s="334"/>
      <c r="ESJ74" s="335"/>
      <c r="ESK74" s="334"/>
      <c r="ESL74" s="334"/>
      <c r="ESM74" s="334"/>
      <c r="ESN74" s="334"/>
      <c r="ESO74" s="334"/>
      <c r="ESP74" s="335"/>
      <c r="ESQ74" s="334"/>
      <c r="ESR74" s="334"/>
      <c r="ESS74" s="334"/>
      <c r="EST74" s="334"/>
      <c r="ESU74" s="334"/>
      <c r="ESV74" s="335"/>
      <c r="ESW74" s="334"/>
      <c r="ESX74" s="334"/>
      <c r="ESY74" s="334"/>
      <c r="ESZ74" s="334"/>
      <c r="ETA74" s="334"/>
      <c r="ETB74" s="335"/>
      <c r="ETC74" s="334"/>
      <c r="ETD74" s="334"/>
      <c r="ETE74" s="334"/>
      <c r="ETF74" s="334"/>
      <c r="ETG74" s="334"/>
      <c r="ETH74" s="335"/>
      <c r="ETI74" s="334"/>
      <c r="ETJ74" s="334"/>
      <c r="ETK74" s="334"/>
      <c r="ETL74" s="334"/>
      <c r="ETM74" s="334"/>
      <c r="ETN74" s="335"/>
      <c r="ETO74" s="334"/>
      <c r="ETP74" s="334"/>
      <c r="ETQ74" s="334"/>
      <c r="ETR74" s="334"/>
      <c r="ETS74" s="334"/>
      <c r="ETT74" s="335"/>
      <c r="ETU74" s="334"/>
      <c r="ETV74" s="334"/>
      <c r="ETW74" s="334"/>
      <c r="ETX74" s="334"/>
      <c r="ETY74" s="334"/>
      <c r="ETZ74" s="335"/>
      <c r="EUA74" s="334"/>
      <c r="EUB74" s="334"/>
      <c r="EUC74" s="334"/>
      <c r="EUD74" s="334"/>
      <c r="EUE74" s="334"/>
      <c r="EUF74" s="335"/>
      <c r="EUG74" s="334"/>
      <c r="EUH74" s="334"/>
      <c r="EUI74" s="334"/>
      <c r="EUJ74" s="334"/>
      <c r="EUK74" s="334"/>
      <c r="EUL74" s="335"/>
      <c r="EUM74" s="334"/>
      <c r="EUN74" s="334"/>
      <c r="EUO74" s="334"/>
      <c r="EUP74" s="334"/>
      <c r="EUQ74" s="334"/>
      <c r="EUR74" s="335"/>
      <c r="EUS74" s="334"/>
      <c r="EUT74" s="334"/>
      <c r="EUU74" s="334"/>
      <c r="EUV74" s="334"/>
      <c r="EUW74" s="334"/>
      <c r="EUX74" s="335"/>
      <c r="EUY74" s="334"/>
      <c r="EUZ74" s="334"/>
      <c r="EVA74" s="334"/>
      <c r="EVB74" s="334"/>
      <c r="EVC74" s="334"/>
      <c r="EVD74" s="335"/>
      <c r="EVE74" s="334"/>
      <c r="EVF74" s="334"/>
      <c r="EVG74" s="334"/>
      <c r="EVH74" s="334"/>
      <c r="EVI74" s="334"/>
      <c r="EVJ74" s="335"/>
      <c r="EVK74" s="334"/>
      <c r="EVL74" s="334"/>
      <c r="EVM74" s="334"/>
      <c r="EVN74" s="334"/>
      <c r="EVO74" s="334"/>
      <c r="EVP74" s="335"/>
      <c r="EVQ74" s="334"/>
      <c r="EVR74" s="334"/>
      <c r="EVS74" s="334"/>
      <c r="EVT74" s="334"/>
      <c r="EVU74" s="334"/>
      <c r="EVV74" s="335"/>
      <c r="EVW74" s="334"/>
      <c r="EVX74" s="334"/>
      <c r="EVY74" s="334"/>
      <c r="EVZ74" s="334"/>
      <c r="EWA74" s="334"/>
      <c r="EWB74" s="335"/>
      <c r="EWC74" s="334"/>
      <c r="EWD74" s="334"/>
      <c r="EWE74" s="334"/>
      <c r="EWF74" s="334"/>
      <c r="EWG74" s="334"/>
      <c r="EWH74" s="335"/>
      <c r="EWI74" s="334"/>
      <c r="EWJ74" s="334"/>
      <c r="EWK74" s="334"/>
      <c r="EWL74" s="334"/>
      <c r="EWM74" s="334"/>
      <c r="EWN74" s="335"/>
      <c r="EWO74" s="334"/>
      <c r="EWP74" s="334"/>
      <c r="EWQ74" s="334"/>
      <c r="EWR74" s="334"/>
      <c r="EWS74" s="334"/>
      <c r="EWT74" s="335"/>
      <c r="EWU74" s="334"/>
      <c r="EWV74" s="334"/>
      <c r="EWW74" s="334"/>
      <c r="EWX74" s="334"/>
      <c r="EWY74" s="334"/>
      <c r="EWZ74" s="335"/>
      <c r="EXA74" s="334"/>
      <c r="EXB74" s="334"/>
      <c r="EXC74" s="334"/>
      <c r="EXD74" s="334"/>
      <c r="EXE74" s="334"/>
      <c r="EXF74" s="335"/>
      <c r="EXG74" s="334"/>
      <c r="EXH74" s="334"/>
      <c r="EXI74" s="334"/>
      <c r="EXJ74" s="334"/>
      <c r="EXK74" s="334"/>
      <c r="EXL74" s="335"/>
      <c r="EXM74" s="334"/>
      <c r="EXN74" s="334"/>
      <c r="EXO74" s="334"/>
      <c r="EXP74" s="334"/>
      <c r="EXQ74" s="334"/>
      <c r="EXR74" s="335"/>
      <c r="EXS74" s="334"/>
      <c r="EXT74" s="334"/>
      <c r="EXU74" s="334"/>
      <c r="EXV74" s="334"/>
      <c r="EXW74" s="334"/>
      <c r="EXX74" s="335"/>
      <c r="EXY74" s="334"/>
      <c r="EXZ74" s="334"/>
      <c r="EYA74" s="334"/>
      <c r="EYB74" s="334"/>
      <c r="EYC74" s="334"/>
      <c r="EYD74" s="335"/>
      <c r="EYE74" s="334"/>
      <c r="EYF74" s="334"/>
      <c r="EYG74" s="334"/>
      <c r="EYH74" s="334"/>
      <c r="EYI74" s="334"/>
      <c r="EYJ74" s="335"/>
      <c r="EYK74" s="334"/>
      <c r="EYL74" s="334"/>
      <c r="EYM74" s="334"/>
      <c r="EYN74" s="334"/>
      <c r="EYO74" s="334"/>
      <c r="EYP74" s="335"/>
      <c r="EYQ74" s="334"/>
      <c r="EYR74" s="334"/>
      <c r="EYS74" s="334"/>
      <c r="EYT74" s="334"/>
      <c r="EYU74" s="334"/>
      <c r="EYV74" s="335"/>
      <c r="EYW74" s="334"/>
      <c r="EYX74" s="334"/>
      <c r="EYY74" s="334"/>
      <c r="EYZ74" s="334"/>
      <c r="EZA74" s="334"/>
      <c r="EZB74" s="335"/>
      <c r="EZC74" s="334"/>
      <c r="EZD74" s="334"/>
      <c r="EZE74" s="334"/>
      <c r="EZF74" s="334"/>
      <c r="EZG74" s="334"/>
      <c r="EZH74" s="335"/>
      <c r="EZI74" s="334"/>
      <c r="EZJ74" s="334"/>
      <c r="EZK74" s="334"/>
      <c r="EZL74" s="334"/>
      <c r="EZM74" s="334"/>
      <c r="EZN74" s="335"/>
      <c r="EZO74" s="334"/>
      <c r="EZP74" s="334"/>
      <c r="EZQ74" s="334"/>
      <c r="EZR74" s="334"/>
      <c r="EZS74" s="334"/>
      <c r="EZT74" s="335"/>
      <c r="EZU74" s="334"/>
      <c r="EZV74" s="334"/>
      <c r="EZW74" s="334"/>
      <c r="EZX74" s="334"/>
      <c r="EZY74" s="334"/>
      <c r="EZZ74" s="335"/>
      <c r="FAA74" s="334"/>
      <c r="FAB74" s="334"/>
      <c r="FAC74" s="334"/>
      <c r="FAD74" s="334"/>
      <c r="FAE74" s="334"/>
      <c r="FAF74" s="335"/>
      <c r="FAG74" s="334"/>
      <c r="FAH74" s="334"/>
      <c r="FAI74" s="334"/>
      <c r="FAJ74" s="334"/>
      <c r="FAK74" s="334"/>
      <c r="FAL74" s="335"/>
      <c r="FAM74" s="334"/>
      <c r="FAN74" s="334"/>
      <c r="FAO74" s="334"/>
      <c r="FAP74" s="334"/>
      <c r="FAQ74" s="334"/>
      <c r="FAR74" s="335"/>
      <c r="FAS74" s="334"/>
      <c r="FAT74" s="334"/>
      <c r="FAU74" s="334"/>
      <c r="FAV74" s="334"/>
      <c r="FAW74" s="334"/>
      <c r="FAX74" s="335"/>
      <c r="FAY74" s="334"/>
      <c r="FAZ74" s="334"/>
      <c r="FBA74" s="334"/>
      <c r="FBB74" s="334"/>
      <c r="FBC74" s="334"/>
      <c r="FBD74" s="335"/>
      <c r="FBE74" s="334"/>
      <c r="FBF74" s="334"/>
      <c r="FBG74" s="334"/>
      <c r="FBH74" s="334"/>
      <c r="FBI74" s="334"/>
      <c r="FBJ74" s="335"/>
      <c r="FBK74" s="334"/>
      <c r="FBL74" s="334"/>
      <c r="FBM74" s="334"/>
      <c r="FBN74" s="334"/>
      <c r="FBO74" s="334"/>
      <c r="FBP74" s="335"/>
      <c r="FBQ74" s="334"/>
      <c r="FBR74" s="334"/>
      <c r="FBS74" s="334"/>
      <c r="FBT74" s="334"/>
      <c r="FBU74" s="334"/>
      <c r="FBV74" s="335"/>
      <c r="FBW74" s="334"/>
      <c r="FBX74" s="334"/>
      <c r="FBY74" s="334"/>
      <c r="FBZ74" s="334"/>
      <c r="FCA74" s="334"/>
      <c r="FCB74" s="335"/>
      <c r="FCC74" s="334"/>
      <c r="FCD74" s="334"/>
      <c r="FCE74" s="334"/>
      <c r="FCF74" s="334"/>
      <c r="FCG74" s="334"/>
      <c r="FCH74" s="335"/>
      <c r="FCI74" s="334"/>
      <c r="FCJ74" s="334"/>
      <c r="FCK74" s="334"/>
      <c r="FCL74" s="334"/>
      <c r="FCM74" s="334"/>
      <c r="FCN74" s="335"/>
      <c r="FCO74" s="334"/>
      <c r="FCP74" s="334"/>
      <c r="FCQ74" s="334"/>
      <c r="FCR74" s="334"/>
      <c r="FCS74" s="334"/>
      <c r="FCT74" s="335"/>
      <c r="FCU74" s="334"/>
      <c r="FCV74" s="334"/>
      <c r="FCW74" s="334"/>
      <c r="FCX74" s="334"/>
      <c r="FCY74" s="334"/>
      <c r="FCZ74" s="335"/>
      <c r="FDA74" s="334"/>
      <c r="FDB74" s="334"/>
      <c r="FDC74" s="334"/>
      <c r="FDD74" s="334"/>
      <c r="FDE74" s="334"/>
      <c r="FDF74" s="335"/>
      <c r="FDG74" s="334"/>
      <c r="FDH74" s="334"/>
      <c r="FDI74" s="334"/>
      <c r="FDJ74" s="334"/>
      <c r="FDK74" s="334"/>
      <c r="FDL74" s="335"/>
      <c r="FDM74" s="334"/>
      <c r="FDN74" s="334"/>
      <c r="FDO74" s="334"/>
      <c r="FDP74" s="334"/>
      <c r="FDQ74" s="334"/>
      <c r="FDR74" s="335"/>
      <c r="FDS74" s="334"/>
      <c r="FDT74" s="334"/>
      <c r="FDU74" s="334"/>
      <c r="FDV74" s="334"/>
      <c r="FDW74" s="334"/>
      <c r="FDX74" s="335"/>
      <c r="FDY74" s="334"/>
      <c r="FDZ74" s="334"/>
      <c r="FEA74" s="334"/>
      <c r="FEB74" s="334"/>
      <c r="FEC74" s="334"/>
      <c r="FED74" s="335"/>
      <c r="FEE74" s="334"/>
      <c r="FEF74" s="334"/>
      <c r="FEG74" s="334"/>
      <c r="FEH74" s="334"/>
      <c r="FEI74" s="334"/>
      <c r="FEJ74" s="335"/>
      <c r="FEK74" s="334"/>
      <c r="FEL74" s="334"/>
      <c r="FEM74" s="334"/>
      <c r="FEN74" s="334"/>
      <c r="FEO74" s="334"/>
      <c r="FEP74" s="335"/>
      <c r="FEQ74" s="334"/>
      <c r="FER74" s="334"/>
      <c r="FES74" s="334"/>
      <c r="FET74" s="334"/>
      <c r="FEU74" s="334"/>
      <c r="FEV74" s="335"/>
      <c r="FEW74" s="334"/>
      <c r="FEX74" s="334"/>
      <c r="FEY74" s="334"/>
      <c r="FEZ74" s="334"/>
      <c r="FFA74" s="334"/>
      <c r="FFB74" s="335"/>
      <c r="FFC74" s="334"/>
      <c r="FFD74" s="334"/>
      <c r="FFE74" s="334"/>
      <c r="FFF74" s="334"/>
      <c r="FFG74" s="334"/>
      <c r="FFH74" s="335"/>
      <c r="FFI74" s="334"/>
      <c r="FFJ74" s="334"/>
      <c r="FFK74" s="334"/>
      <c r="FFL74" s="334"/>
      <c r="FFM74" s="334"/>
      <c r="FFN74" s="335"/>
      <c r="FFO74" s="334"/>
      <c r="FFP74" s="334"/>
      <c r="FFQ74" s="334"/>
      <c r="FFR74" s="334"/>
      <c r="FFS74" s="334"/>
      <c r="FFT74" s="335"/>
      <c r="FFU74" s="334"/>
      <c r="FFV74" s="334"/>
      <c r="FFW74" s="334"/>
      <c r="FFX74" s="334"/>
      <c r="FFY74" s="334"/>
      <c r="FFZ74" s="335"/>
      <c r="FGA74" s="334"/>
      <c r="FGB74" s="334"/>
      <c r="FGC74" s="334"/>
      <c r="FGD74" s="334"/>
      <c r="FGE74" s="334"/>
      <c r="FGF74" s="335"/>
      <c r="FGG74" s="334"/>
      <c r="FGH74" s="334"/>
      <c r="FGI74" s="334"/>
      <c r="FGJ74" s="334"/>
      <c r="FGK74" s="334"/>
      <c r="FGL74" s="335"/>
      <c r="FGM74" s="334"/>
      <c r="FGN74" s="334"/>
      <c r="FGO74" s="334"/>
      <c r="FGP74" s="334"/>
      <c r="FGQ74" s="334"/>
      <c r="FGR74" s="335"/>
      <c r="FGS74" s="334"/>
      <c r="FGT74" s="334"/>
      <c r="FGU74" s="334"/>
      <c r="FGV74" s="334"/>
      <c r="FGW74" s="334"/>
      <c r="FGX74" s="335"/>
      <c r="FGY74" s="334"/>
      <c r="FGZ74" s="334"/>
      <c r="FHA74" s="334"/>
      <c r="FHB74" s="334"/>
      <c r="FHC74" s="334"/>
      <c r="FHD74" s="335"/>
      <c r="FHE74" s="334"/>
      <c r="FHF74" s="334"/>
      <c r="FHG74" s="334"/>
      <c r="FHH74" s="334"/>
      <c r="FHI74" s="334"/>
      <c r="FHJ74" s="335"/>
      <c r="FHK74" s="334"/>
      <c r="FHL74" s="334"/>
      <c r="FHM74" s="334"/>
      <c r="FHN74" s="334"/>
      <c r="FHO74" s="334"/>
      <c r="FHP74" s="335"/>
      <c r="FHQ74" s="334"/>
      <c r="FHR74" s="334"/>
      <c r="FHS74" s="334"/>
      <c r="FHT74" s="334"/>
      <c r="FHU74" s="334"/>
      <c r="FHV74" s="335"/>
      <c r="FHW74" s="334"/>
      <c r="FHX74" s="334"/>
      <c r="FHY74" s="334"/>
      <c r="FHZ74" s="334"/>
      <c r="FIA74" s="334"/>
      <c r="FIB74" s="335"/>
      <c r="FIC74" s="334"/>
      <c r="FID74" s="334"/>
      <c r="FIE74" s="334"/>
      <c r="FIF74" s="334"/>
      <c r="FIG74" s="334"/>
      <c r="FIH74" s="335"/>
      <c r="FII74" s="334"/>
      <c r="FIJ74" s="334"/>
      <c r="FIK74" s="334"/>
      <c r="FIL74" s="334"/>
      <c r="FIM74" s="334"/>
      <c r="FIN74" s="335"/>
      <c r="FIO74" s="334"/>
      <c r="FIP74" s="334"/>
      <c r="FIQ74" s="334"/>
      <c r="FIR74" s="334"/>
      <c r="FIS74" s="334"/>
      <c r="FIT74" s="335"/>
      <c r="FIU74" s="334"/>
      <c r="FIV74" s="334"/>
      <c r="FIW74" s="334"/>
      <c r="FIX74" s="334"/>
      <c r="FIY74" s="334"/>
      <c r="FIZ74" s="335"/>
      <c r="FJA74" s="334"/>
      <c r="FJB74" s="334"/>
      <c r="FJC74" s="334"/>
      <c r="FJD74" s="334"/>
      <c r="FJE74" s="334"/>
      <c r="FJF74" s="335"/>
      <c r="FJG74" s="334"/>
      <c r="FJH74" s="334"/>
      <c r="FJI74" s="334"/>
      <c r="FJJ74" s="334"/>
      <c r="FJK74" s="334"/>
      <c r="FJL74" s="335"/>
      <c r="FJM74" s="334"/>
      <c r="FJN74" s="334"/>
      <c r="FJO74" s="334"/>
      <c r="FJP74" s="334"/>
      <c r="FJQ74" s="334"/>
      <c r="FJR74" s="335"/>
      <c r="FJS74" s="334"/>
      <c r="FJT74" s="334"/>
      <c r="FJU74" s="334"/>
      <c r="FJV74" s="334"/>
      <c r="FJW74" s="334"/>
      <c r="FJX74" s="335"/>
      <c r="FJY74" s="334"/>
      <c r="FJZ74" s="334"/>
      <c r="FKA74" s="334"/>
      <c r="FKB74" s="334"/>
      <c r="FKC74" s="334"/>
      <c r="FKD74" s="335"/>
      <c r="FKE74" s="334"/>
      <c r="FKF74" s="334"/>
      <c r="FKG74" s="334"/>
      <c r="FKH74" s="334"/>
      <c r="FKI74" s="334"/>
      <c r="FKJ74" s="335"/>
      <c r="FKK74" s="334"/>
      <c r="FKL74" s="334"/>
      <c r="FKM74" s="334"/>
      <c r="FKN74" s="334"/>
      <c r="FKO74" s="334"/>
      <c r="FKP74" s="335"/>
      <c r="FKQ74" s="334"/>
      <c r="FKR74" s="334"/>
      <c r="FKS74" s="334"/>
      <c r="FKT74" s="334"/>
      <c r="FKU74" s="334"/>
      <c r="FKV74" s="335"/>
      <c r="FKW74" s="334"/>
      <c r="FKX74" s="334"/>
      <c r="FKY74" s="334"/>
      <c r="FKZ74" s="334"/>
      <c r="FLA74" s="334"/>
      <c r="FLB74" s="335"/>
      <c r="FLC74" s="334"/>
      <c r="FLD74" s="334"/>
      <c r="FLE74" s="334"/>
      <c r="FLF74" s="334"/>
      <c r="FLG74" s="334"/>
      <c r="FLH74" s="335"/>
      <c r="FLI74" s="334"/>
      <c r="FLJ74" s="334"/>
      <c r="FLK74" s="334"/>
      <c r="FLL74" s="334"/>
      <c r="FLM74" s="334"/>
      <c r="FLN74" s="335"/>
      <c r="FLO74" s="334"/>
      <c r="FLP74" s="334"/>
      <c r="FLQ74" s="334"/>
      <c r="FLR74" s="334"/>
      <c r="FLS74" s="334"/>
      <c r="FLT74" s="335"/>
      <c r="FLU74" s="334"/>
      <c r="FLV74" s="334"/>
      <c r="FLW74" s="334"/>
      <c r="FLX74" s="334"/>
      <c r="FLY74" s="334"/>
      <c r="FLZ74" s="335"/>
      <c r="FMA74" s="334"/>
      <c r="FMB74" s="334"/>
      <c r="FMC74" s="334"/>
      <c r="FMD74" s="334"/>
      <c r="FME74" s="334"/>
      <c r="FMF74" s="335"/>
      <c r="FMG74" s="334"/>
      <c r="FMH74" s="334"/>
      <c r="FMI74" s="334"/>
      <c r="FMJ74" s="334"/>
      <c r="FMK74" s="334"/>
      <c r="FML74" s="335"/>
      <c r="FMM74" s="334"/>
      <c r="FMN74" s="334"/>
      <c r="FMO74" s="334"/>
      <c r="FMP74" s="334"/>
      <c r="FMQ74" s="334"/>
      <c r="FMR74" s="335"/>
      <c r="FMS74" s="334"/>
      <c r="FMT74" s="334"/>
      <c r="FMU74" s="334"/>
      <c r="FMV74" s="334"/>
      <c r="FMW74" s="334"/>
      <c r="FMX74" s="335"/>
      <c r="FMY74" s="334"/>
      <c r="FMZ74" s="334"/>
      <c r="FNA74" s="334"/>
      <c r="FNB74" s="334"/>
      <c r="FNC74" s="334"/>
      <c r="FND74" s="335"/>
      <c r="FNE74" s="334"/>
      <c r="FNF74" s="334"/>
      <c r="FNG74" s="334"/>
      <c r="FNH74" s="334"/>
      <c r="FNI74" s="334"/>
      <c r="FNJ74" s="335"/>
      <c r="FNK74" s="334"/>
      <c r="FNL74" s="334"/>
      <c r="FNM74" s="334"/>
      <c r="FNN74" s="334"/>
      <c r="FNO74" s="334"/>
      <c r="FNP74" s="335"/>
      <c r="FNQ74" s="334"/>
      <c r="FNR74" s="334"/>
      <c r="FNS74" s="334"/>
      <c r="FNT74" s="334"/>
      <c r="FNU74" s="334"/>
      <c r="FNV74" s="335"/>
      <c r="FNW74" s="334"/>
      <c r="FNX74" s="334"/>
      <c r="FNY74" s="334"/>
      <c r="FNZ74" s="334"/>
      <c r="FOA74" s="334"/>
      <c r="FOB74" s="335"/>
      <c r="FOC74" s="334"/>
      <c r="FOD74" s="334"/>
      <c r="FOE74" s="334"/>
      <c r="FOF74" s="334"/>
      <c r="FOG74" s="334"/>
      <c r="FOH74" s="335"/>
      <c r="FOI74" s="334"/>
      <c r="FOJ74" s="334"/>
      <c r="FOK74" s="334"/>
      <c r="FOL74" s="334"/>
      <c r="FOM74" s="334"/>
      <c r="FON74" s="335"/>
      <c r="FOO74" s="334"/>
      <c r="FOP74" s="334"/>
      <c r="FOQ74" s="334"/>
      <c r="FOR74" s="334"/>
      <c r="FOS74" s="334"/>
      <c r="FOT74" s="335"/>
      <c r="FOU74" s="334"/>
      <c r="FOV74" s="334"/>
      <c r="FOW74" s="334"/>
      <c r="FOX74" s="334"/>
      <c r="FOY74" s="334"/>
      <c r="FOZ74" s="335"/>
      <c r="FPA74" s="334"/>
      <c r="FPB74" s="334"/>
      <c r="FPC74" s="334"/>
      <c r="FPD74" s="334"/>
      <c r="FPE74" s="334"/>
      <c r="FPF74" s="335"/>
      <c r="FPG74" s="334"/>
      <c r="FPH74" s="334"/>
      <c r="FPI74" s="334"/>
      <c r="FPJ74" s="334"/>
      <c r="FPK74" s="334"/>
      <c r="FPL74" s="335"/>
      <c r="FPM74" s="334"/>
      <c r="FPN74" s="334"/>
      <c r="FPO74" s="334"/>
      <c r="FPP74" s="334"/>
      <c r="FPQ74" s="334"/>
      <c r="FPR74" s="335"/>
      <c r="FPS74" s="334"/>
      <c r="FPT74" s="334"/>
      <c r="FPU74" s="334"/>
      <c r="FPV74" s="334"/>
      <c r="FPW74" s="334"/>
      <c r="FPX74" s="335"/>
      <c r="FPY74" s="334"/>
      <c r="FPZ74" s="334"/>
      <c r="FQA74" s="334"/>
      <c r="FQB74" s="334"/>
      <c r="FQC74" s="334"/>
      <c r="FQD74" s="335"/>
      <c r="FQE74" s="334"/>
      <c r="FQF74" s="334"/>
      <c r="FQG74" s="334"/>
      <c r="FQH74" s="334"/>
      <c r="FQI74" s="334"/>
      <c r="FQJ74" s="335"/>
      <c r="FQK74" s="334"/>
      <c r="FQL74" s="334"/>
      <c r="FQM74" s="334"/>
      <c r="FQN74" s="334"/>
      <c r="FQO74" s="334"/>
      <c r="FQP74" s="335"/>
      <c r="FQQ74" s="334"/>
      <c r="FQR74" s="334"/>
      <c r="FQS74" s="334"/>
      <c r="FQT74" s="334"/>
      <c r="FQU74" s="334"/>
      <c r="FQV74" s="335"/>
      <c r="FQW74" s="334"/>
      <c r="FQX74" s="334"/>
      <c r="FQY74" s="334"/>
      <c r="FQZ74" s="334"/>
      <c r="FRA74" s="334"/>
      <c r="FRB74" s="335"/>
      <c r="FRC74" s="334"/>
      <c r="FRD74" s="334"/>
      <c r="FRE74" s="334"/>
      <c r="FRF74" s="334"/>
      <c r="FRG74" s="334"/>
      <c r="FRH74" s="335"/>
      <c r="FRI74" s="334"/>
      <c r="FRJ74" s="334"/>
      <c r="FRK74" s="334"/>
      <c r="FRL74" s="334"/>
      <c r="FRM74" s="334"/>
      <c r="FRN74" s="335"/>
      <c r="FRO74" s="334"/>
      <c r="FRP74" s="334"/>
      <c r="FRQ74" s="334"/>
      <c r="FRR74" s="334"/>
      <c r="FRS74" s="334"/>
      <c r="FRT74" s="335"/>
      <c r="FRU74" s="334"/>
      <c r="FRV74" s="334"/>
      <c r="FRW74" s="334"/>
      <c r="FRX74" s="334"/>
      <c r="FRY74" s="334"/>
      <c r="FRZ74" s="335"/>
      <c r="FSA74" s="334"/>
      <c r="FSB74" s="334"/>
      <c r="FSC74" s="334"/>
      <c r="FSD74" s="334"/>
      <c r="FSE74" s="334"/>
      <c r="FSF74" s="335"/>
      <c r="FSG74" s="334"/>
      <c r="FSH74" s="334"/>
      <c r="FSI74" s="334"/>
      <c r="FSJ74" s="334"/>
      <c r="FSK74" s="334"/>
      <c r="FSL74" s="335"/>
      <c r="FSM74" s="334"/>
      <c r="FSN74" s="334"/>
      <c r="FSO74" s="334"/>
      <c r="FSP74" s="334"/>
      <c r="FSQ74" s="334"/>
      <c r="FSR74" s="335"/>
      <c r="FSS74" s="334"/>
      <c r="FST74" s="334"/>
      <c r="FSU74" s="334"/>
      <c r="FSV74" s="334"/>
      <c r="FSW74" s="334"/>
      <c r="FSX74" s="335"/>
      <c r="FSY74" s="334"/>
      <c r="FSZ74" s="334"/>
      <c r="FTA74" s="334"/>
      <c r="FTB74" s="334"/>
      <c r="FTC74" s="334"/>
      <c r="FTD74" s="335"/>
      <c r="FTE74" s="334"/>
      <c r="FTF74" s="334"/>
      <c r="FTG74" s="334"/>
      <c r="FTH74" s="334"/>
      <c r="FTI74" s="334"/>
      <c r="FTJ74" s="335"/>
      <c r="FTK74" s="334"/>
      <c r="FTL74" s="334"/>
      <c r="FTM74" s="334"/>
      <c r="FTN74" s="334"/>
      <c r="FTO74" s="334"/>
      <c r="FTP74" s="335"/>
      <c r="FTQ74" s="334"/>
      <c r="FTR74" s="334"/>
      <c r="FTS74" s="334"/>
      <c r="FTT74" s="334"/>
      <c r="FTU74" s="334"/>
      <c r="FTV74" s="335"/>
      <c r="FTW74" s="334"/>
      <c r="FTX74" s="334"/>
      <c r="FTY74" s="334"/>
      <c r="FTZ74" s="334"/>
      <c r="FUA74" s="334"/>
      <c r="FUB74" s="335"/>
      <c r="FUC74" s="334"/>
      <c r="FUD74" s="334"/>
      <c r="FUE74" s="334"/>
      <c r="FUF74" s="334"/>
      <c r="FUG74" s="334"/>
      <c r="FUH74" s="335"/>
      <c r="FUI74" s="334"/>
      <c r="FUJ74" s="334"/>
      <c r="FUK74" s="334"/>
      <c r="FUL74" s="334"/>
      <c r="FUM74" s="334"/>
      <c r="FUN74" s="335"/>
      <c r="FUO74" s="334"/>
      <c r="FUP74" s="334"/>
      <c r="FUQ74" s="334"/>
      <c r="FUR74" s="334"/>
      <c r="FUS74" s="334"/>
      <c r="FUT74" s="335"/>
      <c r="FUU74" s="334"/>
      <c r="FUV74" s="334"/>
      <c r="FUW74" s="334"/>
      <c r="FUX74" s="334"/>
      <c r="FUY74" s="334"/>
      <c r="FUZ74" s="335"/>
      <c r="FVA74" s="334"/>
      <c r="FVB74" s="334"/>
      <c r="FVC74" s="334"/>
      <c r="FVD74" s="334"/>
      <c r="FVE74" s="334"/>
      <c r="FVF74" s="335"/>
      <c r="FVG74" s="334"/>
      <c r="FVH74" s="334"/>
      <c r="FVI74" s="334"/>
      <c r="FVJ74" s="334"/>
      <c r="FVK74" s="334"/>
      <c r="FVL74" s="335"/>
      <c r="FVM74" s="334"/>
      <c r="FVN74" s="334"/>
      <c r="FVO74" s="334"/>
      <c r="FVP74" s="334"/>
      <c r="FVQ74" s="334"/>
      <c r="FVR74" s="335"/>
      <c r="FVS74" s="334"/>
      <c r="FVT74" s="334"/>
      <c r="FVU74" s="334"/>
      <c r="FVV74" s="334"/>
      <c r="FVW74" s="334"/>
      <c r="FVX74" s="335"/>
      <c r="FVY74" s="334"/>
      <c r="FVZ74" s="334"/>
      <c r="FWA74" s="334"/>
      <c r="FWB74" s="334"/>
      <c r="FWC74" s="334"/>
      <c r="FWD74" s="335"/>
      <c r="FWE74" s="334"/>
      <c r="FWF74" s="334"/>
      <c r="FWG74" s="334"/>
      <c r="FWH74" s="334"/>
      <c r="FWI74" s="334"/>
      <c r="FWJ74" s="335"/>
      <c r="FWK74" s="334"/>
      <c r="FWL74" s="334"/>
      <c r="FWM74" s="334"/>
      <c r="FWN74" s="334"/>
      <c r="FWO74" s="334"/>
      <c r="FWP74" s="335"/>
      <c r="FWQ74" s="334"/>
      <c r="FWR74" s="334"/>
      <c r="FWS74" s="334"/>
      <c r="FWT74" s="334"/>
      <c r="FWU74" s="334"/>
      <c r="FWV74" s="335"/>
      <c r="FWW74" s="334"/>
      <c r="FWX74" s="334"/>
      <c r="FWY74" s="334"/>
      <c r="FWZ74" s="334"/>
      <c r="FXA74" s="334"/>
      <c r="FXB74" s="335"/>
      <c r="FXC74" s="334"/>
      <c r="FXD74" s="334"/>
      <c r="FXE74" s="334"/>
      <c r="FXF74" s="334"/>
      <c r="FXG74" s="334"/>
      <c r="FXH74" s="335"/>
      <c r="FXI74" s="334"/>
      <c r="FXJ74" s="334"/>
      <c r="FXK74" s="334"/>
      <c r="FXL74" s="334"/>
      <c r="FXM74" s="334"/>
      <c r="FXN74" s="335"/>
      <c r="FXO74" s="334"/>
      <c r="FXP74" s="334"/>
      <c r="FXQ74" s="334"/>
      <c r="FXR74" s="334"/>
      <c r="FXS74" s="334"/>
      <c r="FXT74" s="335"/>
      <c r="FXU74" s="334"/>
      <c r="FXV74" s="334"/>
      <c r="FXW74" s="334"/>
      <c r="FXX74" s="334"/>
      <c r="FXY74" s="334"/>
      <c r="FXZ74" s="335"/>
      <c r="FYA74" s="334"/>
      <c r="FYB74" s="334"/>
      <c r="FYC74" s="334"/>
      <c r="FYD74" s="334"/>
      <c r="FYE74" s="334"/>
      <c r="FYF74" s="335"/>
      <c r="FYG74" s="334"/>
      <c r="FYH74" s="334"/>
      <c r="FYI74" s="334"/>
      <c r="FYJ74" s="334"/>
      <c r="FYK74" s="334"/>
      <c r="FYL74" s="335"/>
      <c r="FYM74" s="334"/>
      <c r="FYN74" s="334"/>
      <c r="FYO74" s="334"/>
      <c r="FYP74" s="334"/>
      <c r="FYQ74" s="334"/>
      <c r="FYR74" s="335"/>
      <c r="FYS74" s="334"/>
      <c r="FYT74" s="334"/>
      <c r="FYU74" s="334"/>
      <c r="FYV74" s="334"/>
      <c r="FYW74" s="334"/>
      <c r="FYX74" s="335"/>
      <c r="FYY74" s="334"/>
      <c r="FYZ74" s="334"/>
      <c r="FZA74" s="334"/>
      <c r="FZB74" s="334"/>
      <c r="FZC74" s="334"/>
      <c r="FZD74" s="335"/>
      <c r="FZE74" s="334"/>
      <c r="FZF74" s="334"/>
      <c r="FZG74" s="334"/>
      <c r="FZH74" s="334"/>
      <c r="FZI74" s="334"/>
      <c r="FZJ74" s="335"/>
      <c r="FZK74" s="334"/>
      <c r="FZL74" s="334"/>
      <c r="FZM74" s="334"/>
      <c r="FZN74" s="334"/>
      <c r="FZO74" s="334"/>
      <c r="FZP74" s="335"/>
      <c r="FZQ74" s="334"/>
      <c r="FZR74" s="334"/>
      <c r="FZS74" s="334"/>
      <c r="FZT74" s="334"/>
      <c r="FZU74" s="334"/>
      <c r="FZV74" s="335"/>
      <c r="FZW74" s="334"/>
      <c r="FZX74" s="334"/>
      <c r="FZY74" s="334"/>
      <c r="FZZ74" s="334"/>
      <c r="GAA74" s="334"/>
      <c r="GAB74" s="335"/>
      <c r="GAC74" s="334"/>
      <c r="GAD74" s="334"/>
      <c r="GAE74" s="334"/>
      <c r="GAF74" s="334"/>
      <c r="GAG74" s="334"/>
      <c r="GAH74" s="335"/>
      <c r="GAI74" s="334"/>
      <c r="GAJ74" s="334"/>
      <c r="GAK74" s="334"/>
      <c r="GAL74" s="334"/>
      <c r="GAM74" s="334"/>
      <c r="GAN74" s="335"/>
      <c r="GAO74" s="334"/>
      <c r="GAP74" s="334"/>
      <c r="GAQ74" s="334"/>
      <c r="GAR74" s="334"/>
      <c r="GAS74" s="334"/>
      <c r="GAT74" s="335"/>
      <c r="GAU74" s="334"/>
      <c r="GAV74" s="334"/>
      <c r="GAW74" s="334"/>
      <c r="GAX74" s="334"/>
      <c r="GAY74" s="334"/>
      <c r="GAZ74" s="335"/>
      <c r="GBA74" s="334"/>
      <c r="GBB74" s="334"/>
      <c r="GBC74" s="334"/>
      <c r="GBD74" s="334"/>
      <c r="GBE74" s="334"/>
      <c r="GBF74" s="335"/>
      <c r="GBG74" s="334"/>
      <c r="GBH74" s="334"/>
      <c r="GBI74" s="334"/>
      <c r="GBJ74" s="334"/>
      <c r="GBK74" s="334"/>
      <c r="GBL74" s="335"/>
      <c r="GBM74" s="334"/>
      <c r="GBN74" s="334"/>
      <c r="GBO74" s="334"/>
      <c r="GBP74" s="334"/>
      <c r="GBQ74" s="334"/>
      <c r="GBR74" s="335"/>
      <c r="GBS74" s="334"/>
      <c r="GBT74" s="334"/>
      <c r="GBU74" s="334"/>
      <c r="GBV74" s="334"/>
      <c r="GBW74" s="334"/>
      <c r="GBX74" s="335"/>
      <c r="GBY74" s="334"/>
      <c r="GBZ74" s="334"/>
      <c r="GCA74" s="334"/>
      <c r="GCB74" s="334"/>
      <c r="GCC74" s="334"/>
      <c r="GCD74" s="335"/>
      <c r="GCE74" s="334"/>
      <c r="GCF74" s="334"/>
      <c r="GCG74" s="334"/>
      <c r="GCH74" s="334"/>
      <c r="GCI74" s="334"/>
      <c r="GCJ74" s="335"/>
      <c r="GCK74" s="334"/>
      <c r="GCL74" s="334"/>
      <c r="GCM74" s="334"/>
      <c r="GCN74" s="334"/>
      <c r="GCO74" s="334"/>
      <c r="GCP74" s="335"/>
      <c r="GCQ74" s="334"/>
      <c r="GCR74" s="334"/>
      <c r="GCS74" s="334"/>
      <c r="GCT74" s="334"/>
      <c r="GCU74" s="334"/>
      <c r="GCV74" s="335"/>
      <c r="GCW74" s="334"/>
      <c r="GCX74" s="334"/>
      <c r="GCY74" s="334"/>
      <c r="GCZ74" s="334"/>
      <c r="GDA74" s="334"/>
      <c r="GDB74" s="335"/>
      <c r="GDC74" s="334"/>
      <c r="GDD74" s="334"/>
      <c r="GDE74" s="334"/>
      <c r="GDF74" s="334"/>
      <c r="GDG74" s="334"/>
      <c r="GDH74" s="335"/>
      <c r="GDI74" s="334"/>
      <c r="GDJ74" s="334"/>
      <c r="GDK74" s="334"/>
      <c r="GDL74" s="334"/>
      <c r="GDM74" s="334"/>
      <c r="GDN74" s="335"/>
      <c r="GDO74" s="334"/>
      <c r="GDP74" s="334"/>
      <c r="GDQ74" s="334"/>
      <c r="GDR74" s="334"/>
      <c r="GDS74" s="334"/>
      <c r="GDT74" s="335"/>
      <c r="GDU74" s="334"/>
      <c r="GDV74" s="334"/>
      <c r="GDW74" s="334"/>
      <c r="GDX74" s="334"/>
      <c r="GDY74" s="334"/>
      <c r="GDZ74" s="335"/>
      <c r="GEA74" s="334"/>
      <c r="GEB74" s="334"/>
      <c r="GEC74" s="334"/>
      <c r="GED74" s="334"/>
      <c r="GEE74" s="334"/>
      <c r="GEF74" s="335"/>
      <c r="GEG74" s="334"/>
      <c r="GEH74" s="334"/>
      <c r="GEI74" s="334"/>
      <c r="GEJ74" s="334"/>
      <c r="GEK74" s="334"/>
      <c r="GEL74" s="335"/>
      <c r="GEM74" s="334"/>
      <c r="GEN74" s="334"/>
      <c r="GEO74" s="334"/>
      <c r="GEP74" s="334"/>
      <c r="GEQ74" s="334"/>
      <c r="GER74" s="335"/>
      <c r="GES74" s="334"/>
      <c r="GET74" s="334"/>
      <c r="GEU74" s="334"/>
      <c r="GEV74" s="334"/>
      <c r="GEW74" s="334"/>
      <c r="GEX74" s="335"/>
      <c r="GEY74" s="334"/>
      <c r="GEZ74" s="334"/>
      <c r="GFA74" s="334"/>
      <c r="GFB74" s="334"/>
      <c r="GFC74" s="334"/>
      <c r="GFD74" s="335"/>
      <c r="GFE74" s="334"/>
      <c r="GFF74" s="334"/>
      <c r="GFG74" s="334"/>
      <c r="GFH74" s="334"/>
      <c r="GFI74" s="334"/>
      <c r="GFJ74" s="335"/>
      <c r="GFK74" s="334"/>
      <c r="GFL74" s="334"/>
      <c r="GFM74" s="334"/>
      <c r="GFN74" s="334"/>
      <c r="GFO74" s="334"/>
      <c r="GFP74" s="335"/>
      <c r="GFQ74" s="334"/>
      <c r="GFR74" s="334"/>
      <c r="GFS74" s="334"/>
      <c r="GFT74" s="334"/>
      <c r="GFU74" s="334"/>
      <c r="GFV74" s="335"/>
      <c r="GFW74" s="334"/>
      <c r="GFX74" s="334"/>
      <c r="GFY74" s="334"/>
      <c r="GFZ74" s="334"/>
      <c r="GGA74" s="334"/>
      <c r="GGB74" s="335"/>
      <c r="GGC74" s="334"/>
      <c r="GGD74" s="334"/>
      <c r="GGE74" s="334"/>
      <c r="GGF74" s="334"/>
      <c r="GGG74" s="334"/>
      <c r="GGH74" s="335"/>
      <c r="GGI74" s="334"/>
      <c r="GGJ74" s="334"/>
      <c r="GGK74" s="334"/>
      <c r="GGL74" s="334"/>
      <c r="GGM74" s="334"/>
      <c r="GGN74" s="335"/>
      <c r="GGO74" s="334"/>
      <c r="GGP74" s="334"/>
      <c r="GGQ74" s="334"/>
      <c r="GGR74" s="334"/>
      <c r="GGS74" s="334"/>
      <c r="GGT74" s="335"/>
      <c r="GGU74" s="334"/>
      <c r="GGV74" s="334"/>
      <c r="GGW74" s="334"/>
      <c r="GGX74" s="334"/>
      <c r="GGY74" s="334"/>
      <c r="GGZ74" s="335"/>
      <c r="GHA74" s="334"/>
      <c r="GHB74" s="334"/>
      <c r="GHC74" s="334"/>
      <c r="GHD74" s="334"/>
      <c r="GHE74" s="334"/>
      <c r="GHF74" s="335"/>
      <c r="GHG74" s="334"/>
      <c r="GHH74" s="334"/>
      <c r="GHI74" s="334"/>
      <c r="GHJ74" s="334"/>
      <c r="GHK74" s="334"/>
      <c r="GHL74" s="335"/>
      <c r="GHM74" s="334"/>
      <c r="GHN74" s="334"/>
      <c r="GHO74" s="334"/>
      <c r="GHP74" s="334"/>
      <c r="GHQ74" s="334"/>
      <c r="GHR74" s="335"/>
      <c r="GHS74" s="334"/>
      <c r="GHT74" s="334"/>
      <c r="GHU74" s="334"/>
      <c r="GHV74" s="334"/>
      <c r="GHW74" s="334"/>
      <c r="GHX74" s="335"/>
      <c r="GHY74" s="334"/>
      <c r="GHZ74" s="334"/>
      <c r="GIA74" s="334"/>
      <c r="GIB74" s="334"/>
      <c r="GIC74" s="334"/>
      <c r="GID74" s="335"/>
      <c r="GIE74" s="334"/>
      <c r="GIF74" s="334"/>
      <c r="GIG74" s="334"/>
      <c r="GIH74" s="334"/>
      <c r="GII74" s="334"/>
      <c r="GIJ74" s="335"/>
      <c r="GIK74" s="334"/>
      <c r="GIL74" s="334"/>
      <c r="GIM74" s="334"/>
      <c r="GIN74" s="334"/>
      <c r="GIO74" s="334"/>
      <c r="GIP74" s="335"/>
      <c r="GIQ74" s="334"/>
      <c r="GIR74" s="334"/>
      <c r="GIS74" s="334"/>
      <c r="GIT74" s="334"/>
      <c r="GIU74" s="334"/>
      <c r="GIV74" s="335"/>
      <c r="GIW74" s="334"/>
      <c r="GIX74" s="334"/>
      <c r="GIY74" s="334"/>
      <c r="GIZ74" s="334"/>
      <c r="GJA74" s="334"/>
      <c r="GJB74" s="335"/>
      <c r="GJC74" s="334"/>
      <c r="GJD74" s="334"/>
      <c r="GJE74" s="334"/>
      <c r="GJF74" s="334"/>
      <c r="GJG74" s="334"/>
      <c r="GJH74" s="335"/>
      <c r="GJI74" s="334"/>
      <c r="GJJ74" s="334"/>
      <c r="GJK74" s="334"/>
      <c r="GJL74" s="334"/>
      <c r="GJM74" s="334"/>
      <c r="GJN74" s="335"/>
      <c r="GJO74" s="334"/>
      <c r="GJP74" s="334"/>
      <c r="GJQ74" s="334"/>
      <c r="GJR74" s="334"/>
      <c r="GJS74" s="334"/>
      <c r="GJT74" s="335"/>
      <c r="GJU74" s="334"/>
      <c r="GJV74" s="334"/>
      <c r="GJW74" s="334"/>
      <c r="GJX74" s="334"/>
      <c r="GJY74" s="334"/>
      <c r="GJZ74" s="335"/>
      <c r="GKA74" s="334"/>
      <c r="GKB74" s="334"/>
      <c r="GKC74" s="334"/>
      <c r="GKD74" s="334"/>
      <c r="GKE74" s="334"/>
      <c r="GKF74" s="335"/>
      <c r="GKG74" s="334"/>
      <c r="GKH74" s="334"/>
      <c r="GKI74" s="334"/>
      <c r="GKJ74" s="334"/>
      <c r="GKK74" s="334"/>
      <c r="GKL74" s="335"/>
      <c r="GKM74" s="334"/>
      <c r="GKN74" s="334"/>
      <c r="GKO74" s="334"/>
      <c r="GKP74" s="334"/>
      <c r="GKQ74" s="334"/>
      <c r="GKR74" s="335"/>
      <c r="GKS74" s="334"/>
      <c r="GKT74" s="334"/>
      <c r="GKU74" s="334"/>
      <c r="GKV74" s="334"/>
      <c r="GKW74" s="334"/>
      <c r="GKX74" s="335"/>
      <c r="GKY74" s="334"/>
      <c r="GKZ74" s="334"/>
      <c r="GLA74" s="334"/>
      <c r="GLB74" s="334"/>
      <c r="GLC74" s="334"/>
      <c r="GLD74" s="335"/>
      <c r="GLE74" s="334"/>
      <c r="GLF74" s="334"/>
      <c r="GLG74" s="334"/>
      <c r="GLH74" s="334"/>
      <c r="GLI74" s="334"/>
      <c r="GLJ74" s="335"/>
      <c r="GLK74" s="334"/>
      <c r="GLL74" s="334"/>
      <c r="GLM74" s="334"/>
      <c r="GLN74" s="334"/>
      <c r="GLO74" s="334"/>
      <c r="GLP74" s="335"/>
      <c r="GLQ74" s="334"/>
      <c r="GLR74" s="334"/>
      <c r="GLS74" s="334"/>
      <c r="GLT74" s="334"/>
      <c r="GLU74" s="334"/>
      <c r="GLV74" s="335"/>
      <c r="GLW74" s="334"/>
      <c r="GLX74" s="334"/>
      <c r="GLY74" s="334"/>
      <c r="GLZ74" s="334"/>
      <c r="GMA74" s="334"/>
      <c r="GMB74" s="335"/>
      <c r="GMC74" s="334"/>
      <c r="GMD74" s="334"/>
      <c r="GME74" s="334"/>
      <c r="GMF74" s="334"/>
      <c r="GMG74" s="334"/>
      <c r="GMH74" s="335"/>
      <c r="GMI74" s="334"/>
      <c r="GMJ74" s="334"/>
      <c r="GMK74" s="334"/>
      <c r="GML74" s="334"/>
      <c r="GMM74" s="334"/>
      <c r="GMN74" s="335"/>
      <c r="GMO74" s="334"/>
      <c r="GMP74" s="334"/>
      <c r="GMQ74" s="334"/>
      <c r="GMR74" s="334"/>
      <c r="GMS74" s="334"/>
      <c r="GMT74" s="335"/>
      <c r="GMU74" s="334"/>
      <c r="GMV74" s="334"/>
      <c r="GMW74" s="334"/>
      <c r="GMX74" s="334"/>
      <c r="GMY74" s="334"/>
      <c r="GMZ74" s="335"/>
      <c r="GNA74" s="334"/>
      <c r="GNB74" s="334"/>
      <c r="GNC74" s="334"/>
      <c r="GND74" s="334"/>
      <c r="GNE74" s="334"/>
      <c r="GNF74" s="335"/>
      <c r="GNG74" s="334"/>
      <c r="GNH74" s="334"/>
      <c r="GNI74" s="334"/>
      <c r="GNJ74" s="334"/>
      <c r="GNK74" s="334"/>
      <c r="GNL74" s="335"/>
      <c r="GNM74" s="334"/>
      <c r="GNN74" s="334"/>
      <c r="GNO74" s="334"/>
      <c r="GNP74" s="334"/>
      <c r="GNQ74" s="334"/>
      <c r="GNR74" s="335"/>
      <c r="GNS74" s="334"/>
      <c r="GNT74" s="334"/>
      <c r="GNU74" s="334"/>
      <c r="GNV74" s="334"/>
      <c r="GNW74" s="334"/>
      <c r="GNX74" s="335"/>
      <c r="GNY74" s="334"/>
      <c r="GNZ74" s="334"/>
      <c r="GOA74" s="334"/>
      <c r="GOB74" s="334"/>
      <c r="GOC74" s="334"/>
      <c r="GOD74" s="335"/>
      <c r="GOE74" s="334"/>
      <c r="GOF74" s="334"/>
      <c r="GOG74" s="334"/>
      <c r="GOH74" s="334"/>
      <c r="GOI74" s="334"/>
      <c r="GOJ74" s="335"/>
      <c r="GOK74" s="334"/>
      <c r="GOL74" s="334"/>
      <c r="GOM74" s="334"/>
      <c r="GON74" s="334"/>
      <c r="GOO74" s="334"/>
      <c r="GOP74" s="335"/>
      <c r="GOQ74" s="334"/>
      <c r="GOR74" s="334"/>
      <c r="GOS74" s="334"/>
      <c r="GOT74" s="334"/>
      <c r="GOU74" s="334"/>
      <c r="GOV74" s="335"/>
      <c r="GOW74" s="334"/>
      <c r="GOX74" s="334"/>
      <c r="GOY74" s="334"/>
      <c r="GOZ74" s="334"/>
      <c r="GPA74" s="334"/>
      <c r="GPB74" s="335"/>
      <c r="GPC74" s="334"/>
      <c r="GPD74" s="334"/>
      <c r="GPE74" s="334"/>
      <c r="GPF74" s="334"/>
      <c r="GPG74" s="334"/>
      <c r="GPH74" s="335"/>
      <c r="GPI74" s="334"/>
      <c r="GPJ74" s="334"/>
      <c r="GPK74" s="334"/>
      <c r="GPL74" s="334"/>
      <c r="GPM74" s="334"/>
      <c r="GPN74" s="335"/>
      <c r="GPO74" s="334"/>
      <c r="GPP74" s="334"/>
      <c r="GPQ74" s="334"/>
      <c r="GPR74" s="334"/>
      <c r="GPS74" s="334"/>
      <c r="GPT74" s="335"/>
      <c r="GPU74" s="334"/>
      <c r="GPV74" s="334"/>
      <c r="GPW74" s="334"/>
      <c r="GPX74" s="334"/>
      <c r="GPY74" s="334"/>
      <c r="GPZ74" s="335"/>
      <c r="GQA74" s="334"/>
      <c r="GQB74" s="334"/>
      <c r="GQC74" s="334"/>
      <c r="GQD74" s="334"/>
      <c r="GQE74" s="334"/>
      <c r="GQF74" s="335"/>
      <c r="GQG74" s="334"/>
      <c r="GQH74" s="334"/>
      <c r="GQI74" s="334"/>
      <c r="GQJ74" s="334"/>
      <c r="GQK74" s="334"/>
      <c r="GQL74" s="335"/>
      <c r="GQM74" s="334"/>
      <c r="GQN74" s="334"/>
      <c r="GQO74" s="334"/>
      <c r="GQP74" s="334"/>
      <c r="GQQ74" s="334"/>
      <c r="GQR74" s="335"/>
      <c r="GQS74" s="334"/>
      <c r="GQT74" s="334"/>
      <c r="GQU74" s="334"/>
      <c r="GQV74" s="334"/>
      <c r="GQW74" s="334"/>
      <c r="GQX74" s="335"/>
      <c r="GQY74" s="334"/>
      <c r="GQZ74" s="334"/>
      <c r="GRA74" s="334"/>
      <c r="GRB74" s="334"/>
      <c r="GRC74" s="334"/>
      <c r="GRD74" s="335"/>
      <c r="GRE74" s="334"/>
      <c r="GRF74" s="334"/>
      <c r="GRG74" s="334"/>
      <c r="GRH74" s="334"/>
      <c r="GRI74" s="334"/>
      <c r="GRJ74" s="335"/>
      <c r="GRK74" s="334"/>
      <c r="GRL74" s="334"/>
      <c r="GRM74" s="334"/>
      <c r="GRN74" s="334"/>
      <c r="GRO74" s="334"/>
      <c r="GRP74" s="335"/>
      <c r="GRQ74" s="334"/>
      <c r="GRR74" s="334"/>
      <c r="GRS74" s="334"/>
      <c r="GRT74" s="334"/>
      <c r="GRU74" s="334"/>
      <c r="GRV74" s="335"/>
      <c r="GRW74" s="334"/>
      <c r="GRX74" s="334"/>
      <c r="GRY74" s="334"/>
      <c r="GRZ74" s="334"/>
      <c r="GSA74" s="334"/>
      <c r="GSB74" s="335"/>
      <c r="GSC74" s="334"/>
      <c r="GSD74" s="334"/>
      <c r="GSE74" s="334"/>
      <c r="GSF74" s="334"/>
      <c r="GSG74" s="334"/>
      <c r="GSH74" s="335"/>
      <c r="GSI74" s="334"/>
      <c r="GSJ74" s="334"/>
      <c r="GSK74" s="334"/>
      <c r="GSL74" s="334"/>
      <c r="GSM74" s="334"/>
      <c r="GSN74" s="335"/>
      <c r="GSO74" s="334"/>
      <c r="GSP74" s="334"/>
      <c r="GSQ74" s="334"/>
      <c r="GSR74" s="334"/>
      <c r="GSS74" s="334"/>
      <c r="GST74" s="335"/>
      <c r="GSU74" s="334"/>
      <c r="GSV74" s="334"/>
      <c r="GSW74" s="334"/>
      <c r="GSX74" s="334"/>
      <c r="GSY74" s="334"/>
      <c r="GSZ74" s="335"/>
      <c r="GTA74" s="334"/>
      <c r="GTB74" s="334"/>
      <c r="GTC74" s="334"/>
      <c r="GTD74" s="334"/>
      <c r="GTE74" s="334"/>
      <c r="GTF74" s="335"/>
      <c r="GTG74" s="334"/>
      <c r="GTH74" s="334"/>
      <c r="GTI74" s="334"/>
      <c r="GTJ74" s="334"/>
      <c r="GTK74" s="334"/>
      <c r="GTL74" s="335"/>
      <c r="GTM74" s="334"/>
      <c r="GTN74" s="334"/>
      <c r="GTO74" s="334"/>
      <c r="GTP74" s="334"/>
      <c r="GTQ74" s="334"/>
      <c r="GTR74" s="335"/>
      <c r="GTS74" s="334"/>
      <c r="GTT74" s="334"/>
      <c r="GTU74" s="334"/>
      <c r="GTV74" s="334"/>
      <c r="GTW74" s="334"/>
      <c r="GTX74" s="335"/>
      <c r="GTY74" s="334"/>
      <c r="GTZ74" s="334"/>
      <c r="GUA74" s="334"/>
      <c r="GUB74" s="334"/>
      <c r="GUC74" s="334"/>
      <c r="GUD74" s="335"/>
      <c r="GUE74" s="334"/>
      <c r="GUF74" s="334"/>
      <c r="GUG74" s="334"/>
      <c r="GUH74" s="334"/>
      <c r="GUI74" s="334"/>
      <c r="GUJ74" s="335"/>
      <c r="GUK74" s="334"/>
      <c r="GUL74" s="334"/>
      <c r="GUM74" s="334"/>
      <c r="GUN74" s="334"/>
      <c r="GUO74" s="334"/>
      <c r="GUP74" s="335"/>
      <c r="GUQ74" s="334"/>
      <c r="GUR74" s="334"/>
      <c r="GUS74" s="334"/>
      <c r="GUT74" s="334"/>
      <c r="GUU74" s="334"/>
      <c r="GUV74" s="335"/>
      <c r="GUW74" s="334"/>
      <c r="GUX74" s="334"/>
      <c r="GUY74" s="334"/>
      <c r="GUZ74" s="334"/>
      <c r="GVA74" s="334"/>
      <c r="GVB74" s="335"/>
      <c r="GVC74" s="334"/>
      <c r="GVD74" s="334"/>
      <c r="GVE74" s="334"/>
      <c r="GVF74" s="334"/>
      <c r="GVG74" s="334"/>
      <c r="GVH74" s="335"/>
      <c r="GVI74" s="334"/>
      <c r="GVJ74" s="334"/>
      <c r="GVK74" s="334"/>
      <c r="GVL74" s="334"/>
      <c r="GVM74" s="334"/>
      <c r="GVN74" s="335"/>
      <c r="GVO74" s="334"/>
      <c r="GVP74" s="334"/>
      <c r="GVQ74" s="334"/>
      <c r="GVR74" s="334"/>
      <c r="GVS74" s="334"/>
      <c r="GVT74" s="335"/>
      <c r="GVU74" s="334"/>
      <c r="GVV74" s="334"/>
      <c r="GVW74" s="334"/>
      <c r="GVX74" s="334"/>
      <c r="GVY74" s="334"/>
      <c r="GVZ74" s="335"/>
      <c r="GWA74" s="334"/>
      <c r="GWB74" s="334"/>
      <c r="GWC74" s="334"/>
      <c r="GWD74" s="334"/>
      <c r="GWE74" s="334"/>
      <c r="GWF74" s="335"/>
      <c r="GWG74" s="334"/>
      <c r="GWH74" s="334"/>
      <c r="GWI74" s="334"/>
      <c r="GWJ74" s="334"/>
      <c r="GWK74" s="334"/>
      <c r="GWL74" s="335"/>
      <c r="GWM74" s="334"/>
      <c r="GWN74" s="334"/>
      <c r="GWO74" s="334"/>
      <c r="GWP74" s="334"/>
      <c r="GWQ74" s="334"/>
      <c r="GWR74" s="335"/>
      <c r="GWS74" s="334"/>
      <c r="GWT74" s="334"/>
      <c r="GWU74" s="334"/>
      <c r="GWV74" s="334"/>
      <c r="GWW74" s="334"/>
      <c r="GWX74" s="335"/>
      <c r="GWY74" s="334"/>
      <c r="GWZ74" s="334"/>
      <c r="GXA74" s="334"/>
      <c r="GXB74" s="334"/>
      <c r="GXC74" s="334"/>
      <c r="GXD74" s="335"/>
      <c r="GXE74" s="334"/>
      <c r="GXF74" s="334"/>
      <c r="GXG74" s="334"/>
      <c r="GXH74" s="334"/>
      <c r="GXI74" s="334"/>
      <c r="GXJ74" s="335"/>
      <c r="GXK74" s="334"/>
      <c r="GXL74" s="334"/>
      <c r="GXM74" s="334"/>
      <c r="GXN74" s="334"/>
      <c r="GXO74" s="334"/>
      <c r="GXP74" s="335"/>
      <c r="GXQ74" s="334"/>
      <c r="GXR74" s="334"/>
      <c r="GXS74" s="334"/>
      <c r="GXT74" s="334"/>
      <c r="GXU74" s="334"/>
      <c r="GXV74" s="335"/>
      <c r="GXW74" s="334"/>
      <c r="GXX74" s="334"/>
      <c r="GXY74" s="334"/>
      <c r="GXZ74" s="334"/>
      <c r="GYA74" s="334"/>
      <c r="GYB74" s="335"/>
      <c r="GYC74" s="334"/>
      <c r="GYD74" s="334"/>
      <c r="GYE74" s="334"/>
      <c r="GYF74" s="334"/>
      <c r="GYG74" s="334"/>
      <c r="GYH74" s="335"/>
      <c r="GYI74" s="334"/>
      <c r="GYJ74" s="334"/>
      <c r="GYK74" s="334"/>
      <c r="GYL74" s="334"/>
      <c r="GYM74" s="334"/>
      <c r="GYN74" s="335"/>
      <c r="GYO74" s="334"/>
      <c r="GYP74" s="334"/>
      <c r="GYQ74" s="334"/>
      <c r="GYR74" s="334"/>
      <c r="GYS74" s="334"/>
      <c r="GYT74" s="335"/>
      <c r="GYU74" s="334"/>
      <c r="GYV74" s="334"/>
      <c r="GYW74" s="334"/>
      <c r="GYX74" s="334"/>
      <c r="GYY74" s="334"/>
      <c r="GYZ74" s="335"/>
      <c r="GZA74" s="334"/>
      <c r="GZB74" s="334"/>
      <c r="GZC74" s="334"/>
      <c r="GZD74" s="334"/>
      <c r="GZE74" s="334"/>
      <c r="GZF74" s="335"/>
      <c r="GZG74" s="334"/>
      <c r="GZH74" s="334"/>
      <c r="GZI74" s="334"/>
      <c r="GZJ74" s="334"/>
      <c r="GZK74" s="334"/>
      <c r="GZL74" s="335"/>
      <c r="GZM74" s="334"/>
      <c r="GZN74" s="334"/>
      <c r="GZO74" s="334"/>
      <c r="GZP74" s="334"/>
      <c r="GZQ74" s="334"/>
      <c r="GZR74" s="335"/>
      <c r="GZS74" s="334"/>
      <c r="GZT74" s="334"/>
      <c r="GZU74" s="334"/>
      <c r="GZV74" s="334"/>
      <c r="GZW74" s="334"/>
      <c r="GZX74" s="335"/>
      <c r="GZY74" s="334"/>
      <c r="GZZ74" s="334"/>
      <c r="HAA74" s="334"/>
      <c r="HAB74" s="334"/>
      <c r="HAC74" s="334"/>
      <c r="HAD74" s="335"/>
      <c r="HAE74" s="334"/>
      <c r="HAF74" s="334"/>
      <c r="HAG74" s="334"/>
      <c r="HAH74" s="334"/>
      <c r="HAI74" s="334"/>
      <c r="HAJ74" s="335"/>
      <c r="HAK74" s="334"/>
      <c r="HAL74" s="334"/>
      <c r="HAM74" s="334"/>
      <c r="HAN74" s="334"/>
      <c r="HAO74" s="334"/>
      <c r="HAP74" s="335"/>
      <c r="HAQ74" s="334"/>
      <c r="HAR74" s="334"/>
      <c r="HAS74" s="334"/>
      <c r="HAT74" s="334"/>
      <c r="HAU74" s="334"/>
      <c r="HAV74" s="335"/>
      <c r="HAW74" s="334"/>
      <c r="HAX74" s="334"/>
      <c r="HAY74" s="334"/>
      <c r="HAZ74" s="334"/>
      <c r="HBA74" s="334"/>
      <c r="HBB74" s="335"/>
      <c r="HBC74" s="334"/>
      <c r="HBD74" s="334"/>
      <c r="HBE74" s="334"/>
      <c r="HBF74" s="334"/>
      <c r="HBG74" s="334"/>
      <c r="HBH74" s="335"/>
      <c r="HBI74" s="334"/>
      <c r="HBJ74" s="334"/>
      <c r="HBK74" s="334"/>
      <c r="HBL74" s="334"/>
      <c r="HBM74" s="334"/>
      <c r="HBN74" s="335"/>
      <c r="HBO74" s="334"/>
      <c r="HBP74" s="334"/>
      <c r="HBQ74" s="334"/>
      <c r="HBR74" s="334"/>
      <c r="HBS74" s="334"/>
      <c r="HBT74" s="335"/>
      <c r="HBU74" s="334"/>
      <c r="HBV74" s="334"/>
      <c r="HBW74" s="334"/>
      <c r="HBX74" s="334"/>
      <c r="HBY74" s="334"/>
      <c r="HBZ74" s="335"/>
      <c r="HCA74" s="334"/>
      <c r="HCB74" s="334"/>
      <c r="HCC74" s="334"/>
      <c r="HCD74" s="334"/>
      <c r="HCE74" s="334"/>
      <c r="HCF74" s="335"/>
      <c r="HCG74" s="334"/>
      <c r="HCH74" s="334"/>
      <c r="HCI74" s="334"/>
      <c r="HCJ74" s="334"/>
      <c r="HCK74" s="334"/>
      <c r="HCL74" s="335"/>
      <c r="HCM74" s="334"/>
      <c r="HCN74" s="334"/>
      <c r="HCO74" s="334"/>
      <c r="HCP74" s="334"/>
      <c r="HCQ74" s="334"/>
      <c r="HCR74" s="335"/>
      <c r="HCS74" s="334"/>
      <c r="HCT74" s="334"/>
      <c r="HCU74" s="334"/>
      <c r="HCV74" s="334"/>
      <c r="HCW74" s="334"/>
      <c r="HCX74" s="335"/>
      <c r="HCY74" s="334"/>
      <c r="HCZ74" s="334"/>
      <c r="HDA74" s="334"/>
      <c r="HDB74" s="334"/>
      <c r="HDC74" s="334"/>
      <c r="HDD74" s="335"/>
      <c r="HDE74" s="334"/>
      <c r="HDF74" s="334"/>
      <c r="HDG74" s="334"/>
      <c r="HDH74" s="334"/>
      <c r="HDI74" s="334"/>
      <c r="HDJ74" s="335"/>
      <c r="HDK74" s="334"/>
      <c r="HDL74" s="334"/>
      <c r="HDM74" s="334"/>
      <c r="HDN74" s="334"/>
      <c r="HDO74" s="334"/>
      <c r="HDP74" s="335"/>
      <c r="HDQ74" s="334"/>
      <c r="HDR74" s="334"/>
      <c r="HDS74" s="334"/>
      <c r="HDT74" s="334"/>
      <c r="HDU74" s="334"/>
      <c r="HDV74" s="335"/>
      <c r="HDW74" s="334"/>
      <c r="HDX74" s="334"/>
      <c r="HDY74" s="334"/>
      <c r="HDZ74" s="334"/>
      <c r="HEA74" s="334"/>
      <c r="HEB74" s="335"/>
      <c r="HEC74" s="334"/>
      <c r="HED74" s="334"/>
      <c r="HEE74" s="334"/>
      <c r="HEF74" s="334"/>
      <c r="HEG74" s="334"/>
      <c r="HEH74" s="335"/>
      <c r="HEI74" s="334"/>
      <c r="HEJ74" s="334"/>
      <c r="HEK74" s="334"/>
      <c r="HEL74" s="334"/>
      <c r="HEM74" s="334"/>
      <c r="HEN74" s="335"/>
      <c r="HEO74" s="334"/>
      <c r="HEP74" s="334"/>
      <c r="HEQ74" s="334"/>
      <c r="HER74" s="334"/>
      <c r="HES74" s="334"/>
      <c r="HET74" s="335"/>
      <c r="HEU74" s="334"/>
      <c r="HEV74" s="334"/>
      <c r="HEW74" s="334"/>
      <c r="HEX74" s="334"/>
      <c r="HEY74" s="334"/>
      <c r="HEZ74" s="335"/>
      <c r="HFA74" s="334"/>
      <c r="HFB74" s="334"/>
      <c r="HFC74" s="334"/>
      <c r="HFD74" s="334"/>
      <c r="HFE74" s="334"/>
      <c r="HFF74" s="335"/>
      <c r="HFG74" s="334"/>
      <c r="HFH74" s="334"/>
      <c r="HFI74" s="334"/>
      <c r="HFJ74" s="334"/>
      <c r="HFK74" s="334"/>
      <c r="HFL74" s="335"/>
      <c r="HFM74" s="334"/>
      <c r="HFN74" s="334"/>
      <c r="HFO74" s="334"/>
      <c r="HFP74" s="334"/>
      <c r="HFQ74" s="334"/>
      <c r="HFR74" s="335"/>
      <c r="HFS74" s="334"/>
      <c r="HFT74" s="334"/>
      <c r="HFU74" s="334"/>
      <c r="HFV74" s="334"/>
      <c r="HFW74" s="334"/>
      <c r="HFX74" s="335"/>
      <c r="HFY74" s="334"/>
      <c r="HFZ74" s="334"/>
      <c r="HGA74" s="334"/>
      <c r="HGB74" s="334"/>
      <c r="HGC74" s="334"/>
      <c r="HGD74" s="335"/>
      <c r="HGE74" s="334"/>
      <c r="HGF74" s="334"/>
      <c r="HGG74" s="334"/>
      <c r="HGH74" s="334"/>
      <c r="HGI74" s="334"/>
      <c r="HGJ74" s="335"/>
      <c r="HGK74" s="334"/>
      <c r="HGL74" s="334"/>
      <c r="HGM74" s="334"/>
      <c r="HGN74" s="334"/>
      <c r="HGO74" s="334"/>
      <c r="HGP74" s="335"/>
      <c r="HGQ74" s="334"/>
      <c r="HGR74" s="334"/>
      <c r="HGS74" s="334"/>
      <c r="HGT74" s="334"/>
      <c r="HGU74" s="334"/>
      <c r="HGV74" s="335"/>
      <c r="HGW74" s="334"/>
      <c r="HGX74" s="334"/>
      <c r="HGY74" s="334"/>
      <c r="HGZ74" s="334"/>
      <c r="HHA74" s="334"/>
      <c r="HHB74" s="335"/>
      <c r="HHC74" s="334"/>
      <c r="HHD74" s="334"/>
      <c r="HHE74" s="334"/>
      <c r="HHF74" s="334"/>
      <c r="HHG74" s="334"/>
      <c r="HHH74" s="335"/>
      <c r="HHI74" s="334"/>
      <c r="HHJ74" s="334"/>
      <c r="HHK74" s="334"/>
      <c r="HHL74" s="334"/>
      <c r="HHM74" s="334"/>
      <c r="HHN74" s="335"/>
      <c r="HHO74" s="334"/>
      <c r="HHP74" s="334"/>
      <c r="HHQ74" s="334"/>
      <c r="HHR74" s="334"/>
      <c r="HHS74" s="334"/>
      <c r="HHT74" s="335"/>
      <c r="HHU74" s="334"/>
      <c r="HHV74" s="334"/>
      <c r="HHW74" s="334"/>
      <c r="HHX74" s="334"/>
      <c r="HHY74" s="334"/>
      <c r="HHZ74" s="335"/>
      <c r="HIA74" s="334"/>
      <c r="HIB74" s="334"/>
      <c r="HIC74" s="334"/>
      <c r="HID74" s="334"/>
      <c r="HIE74" s="334"/>
      <c r="HIF74" s="335"/>
      <c r="HIG74" s="334"/>
      <c r="HIH74" s="334"/>
      <c r="HII74" s="334"/>
      <c r="HIJ74" s="334"/>
      <c r="HIK74" s="334"/>
      <c r="HIL74" s="335"/>
      <c r="HIM74" s="334"/>
      <c r="HIN74" s="334"/>
      <c r="HIO74" s="334"/>
      <c r="HIP74" s="334"/>
      <c r="HIQ74" s="334"/>
      <c r="HIR74" s="335"/>
      <c r="HIS74" s="334"/>
      <c r="HIT74" s="334"/>
      <c r="HIU74" s="334"/>
      <c r="HIV74" s="334"/>
      <c r="HIW74" s="334"/>
      <c r="HIX74" s="335"/>
      <c r="HIY74" s="334"/>
      <c r="HIZ74" s="334"/>
      <c r="HJA74" s="334"/>
      <c r="HJB74" s="334"/>
      <c r="HJC74" s="334"/>
      <c r="HJD74" s="335"/>
      <c r="HJE74" s="334"/>
      <c r="HJF74" s="334"/>
      <c r="HJG74" s="334"/>
      <c r="HJH74" s="334"/>
      <c r="HJI74" s="334"/>
      <c r="HJJ74" s="335"/>
      <c r="HJK74" s="334"/>
      <c r="HJL74" s="334"/>
      <c r="HJM74" s="334"/>
      <c r="HJN74" s="334"/>
      <c r="HJO74" s="334"/>
      <c r="HJP74" s="335"/>
      <c r="HJQ74" s="334"/>
      <c r="HJR74" s="334"/>
      <c r="HJS74" s="334"/>
      <c r="HJT74" s="334"/>
      <c r="HJU74" s="334"/>
      <c r="HJV74" s="335"/>
      <c r="HJW74" s="334"/>
      <c r="HJX74" s="334"/>
      <c r="HJY74" s="334"/>
      <c r="HJZ74" s="334"/>
      <c r="HKA74" s="334"/>
      <c r="HKB74" s="335"/>
      <c r="HKC74" s="334"/>
      <c r="HKD74" s="334"/>
      <c r="HKE74" s="334"/>
      <c r="HKF74" s="334"/>
      <c r="HKG74" s="334"/>
      <c r="HKH74" s="335"/>
      <c r="HKI74" s="334"/>
      <c r="HKJ74" s="334"/>
      <c r="HKK74" s="334"/>
      <c r="HKL74" s="334"/>
      <c r="HKM74" s="334"/>
      <c r="HKN74" s="335"/>
      <c r="HKO74" s="334"/>
      <c r="HKP74" s="334"/>
      <c r="HKQ74" s="334"/>
      <c r="HKR74" s="334"/>
      <c r="HKS74" s="334"/>
      <c r="HKT74" s="335"/>
      <c r="HKU74" s="334"/>
      <c r="HKV74" s="334"/>
      <c r="HKW74" s="334"/>
      <c r="HKX74" s="334"/>
      <c r="HKY74" s="334"/>
      <c r="HKZ74" s="335"/>
      <c r="HLA74" s="334"/>
      <c r="HLB74" s="334"/>
      <c r="HLC74" s="334"/>
      <c r="HLD74" s="334"/>
      <c r="HLE74" s="334"/>
      <c r="HLF74" s="335"/>
      <c r="HLG74" s="334"/>
      <c r="HLH74" s="334"/>
      <c r="HLI74" s="334"/>
      <c r="HLJ74" s="334"/>
      <c r="HLK74" s="334"/>
      <c r="HLL74" s="335"/>
      <c r="HLM74" s="334"/>
      <c r="HLN74" s="334"/>
      <c r="HLO74" s="334"/>
      <c r="HLP74" s="334"/>
      <c r="HLQ74" s="334"/>
      <c r="HLR74" s="335"/>
      <c r="HLS74" s="334"/>
      <c r="HLT74" s="334"/>
      <c r="HLU74" s="334"/>
      <c r="HLV74" s="334"/>
      <c r="HLW74" s="334"/>
      <c r="HLX74" s="335"/>
      <c r="HLY74" s="334"/>
      <c r="HLZ74" s="334"/>
      <c r="HMA74" s="334"/>
      <c r="HMB74" s="334"/>
      <c r="HMC74" s="334"/>
      <c r="HMD74" s="335"/>
      <c r="HME74" s="334"/>
      <c r="HMF74" s="334"/>
      <c r="HMG74" s="334"/>
      <c r="HMH74" s="334"/>
      <c r="HMI74" s="334"/>
      <c r="HMJ74" s="335"/>
      <c r="HMK74" s="334"/>
      <c r="HML74" s="334"/>
      <c r="HMM74" s="334"/>
      <c r="HMN74" s="334"/>
      <c r="HMO74" s="334"/>
      <c r="HMP74" s="335"/>
      <c r="HMQ74" s="334"/>
      <c r="HMR74" s="334"/>
      <c r="HMS74" s="334"/>
      <c r="HMT74" s="334"/>
      <c r="HMU74" s="334"/>
      <c r="HMV74" s="335"/>
      <c r="HMW74" s="334"/>
      <c r="HMX74" s="334"/>
      <c r="HMY74" s="334"/>
      <c r="HMZ74" s="334"/>
      <c r="HNA74" s="334"/>
      <c r="HNB74" s="335"/>
      <c r="HNC74" s="334"/>
      <c r="HND74" s="334"/>
      <c r="HNE74" s="334"/>
      <c r="HNF74" s="334"/>
      <c r="HNG74" s="334"/>
      <c r="HNH74" s="335"/>
      <c r="HNI74" s="334"/>
      <c r="HNJ74" s="334"/>
      <c r="HNK74" s="334"/>
      <c r="HNL74" s="334"/>
      <c r="HNM74" s="334"/>
      <c r="HNN74" s="335"/>
      <c r="HNO74" s="334"/>
      <c r="HNP74" s="334"/>
      <c r="HNQ74" s="334"/>
      <c r="HNR74" s="334"/>
      <c r="HNS74" s="334"/>
      <c r="HNT74" s="335"/>
      <c r="HNU74" s="334"/>
      <c r="HNV74" s="334"/>
      <c r="HNW74" s="334"/>
      <c r="HNX74" s="334"/>
      <c r="HNY74" s="334"/>
      <c r="HNZ74" s="335"/>
      <c r="HOA74" s="334"/>
      <c r="HOB74" s="334"/>
      <c r="HOC74" s="334"/>
      <c r="HOD74" s="334"/>
      <c r="HOE74" s="334"/>
      <c r="HOF74" s="335"/>
      <c r="HOG74" s="334"/>
      <c r="HOH74" s="334"/>
      <c r="HOI74" s="334"/>
      <c r="HOJ74" s="334"/>
      <c r="HOK74" s="334"/>
      <c r="HOL74" s="335"/>
      <c r="HOM74" s="334"/>
      <c r="HON74" s="334"/>
      <c r="HOO74" s="334"/>
      <c r="HOP74" s="334"/>
      <c r="HOQ74" s="334"/>
      <c r="HOR74" s="335"/>
      <c r="HOS74" s="334"/>
      <c r="HOT74" s="334"/>
      <c r="HOU74" s="334"/>
      <c r="HOV74" s="334"/>
      <c r="HOW74" s="334"/>
      <c r="HOX74" s="335"/>
      <c r="HOY74" s="334"/>
      <c r="HOZ74" s="334"/>
      <c r="HPA74" s="334"/>
      <c r="HPB74" s="334"/>
      <c r="HPC74" s="334"/>
      <c r="HPD74" s="335"/>
      <c r="HPE74" s="334"/>
      <c r="HPF74" s="334"/>
      <c r="HPG74" s="334"/>
      <c r="HPH74" s="334"/>
      <c r="HPI74" s="334"/>
      <c r="HPJ74" s="335"/>
      <c r="HPK74" s="334"/>
      <c r="HPL74" s="334"/>
      <c r="HPM74" s="334"/>
      <c r="HPN74" s="334"/>
      <c r="HPO74" s="334"/>
      <c r="HPP74" s="335"/>
      <c r="HPQ74" s="334"/>
      <c r="HPR74" s="334"/>
      <c r="HPS74" s="334"/>
      <c r="HPT74" s="334"/>
      <c r="HPU74" s="334"/>
      <c r="HPV74" s="335"/>
      <c r="HPW74" s="334"/>
      <c r="HPX74" s="334"/>
      <c r="HPY74" s="334"/>
      <c r="HPZ74" s="334"/>
      <c r="HQA74" s="334"/>
      <c r="HQB74" s="335"/>
      <c r="HQC74" s="334"/>
      <c r="HQD74" s="334"/>
      <c r="HQE74" s="334"/>
      <c r="HQF74" s="334"/>
      <c r="HQG74" s="334"/>
      <c r="HQH74" s="335"/>
      <c r="HQI74" s="334"/>
      <c r="HQJ74" s="334"/>
      <c r="HQK74" s="334"/>
      <c r="HQL74" s="334"/>
      <c r="HQM74" s="334"/>
      <c r="HQN74" s="335"/>
      <c r="HQO74" s="334"/>
      <c r="HQP74" s="334"/>
      <c r="HQQ74" s="334"/>
      <c r="HQR74" s="334"/>
      <c r="HQS74" s="334"/>
      <c r="HQT74" s="335"/>
      <c r="HQU74" s="334"/>
      <c r="HQV74" s="334"/>
      <c r="HQW74" s="334"/>
      <c r="HQX74" s="334"/>
      <c r="HQY74" s="334"/>
      <c r="HQZ74" s="335"/>
      <c r="HRA74" s="334"/>
      <c r="HRB74" s="334"/>
      <c r="HRC74" s="334"/>
      <c r="HRD74" s="334"/>
      <c r="HRE74" s="334"/>
      <c r="HRF74" s="335"/>
      <c r="HRG74" s="334"/>
      <c r="HRH74" s="334"/>
      <c r="HRI74" s="334"/>
      <c r="HRJ74" s="334"/>
      <c r="HRK74" s="334"/>
      <c r="HRL74" s="335"/>
      <c r="HRM74" s="334"/>
      <c r="HRN74" s="334"/>
      <c r="HRO74" s="334"/>
      <c r="HRP74" s="334"/>
      <c r="HRQ74" s="334"/>
      <c r="HRR74" s="335"/>
      <c r="HRS74" s="334"/>
      <c r="HRT74" s="334"/>
      <c r="HRU74" s="334"/>
      <c r="HRV74" s="334"/>
      <c r="HRW74" s="334"/>
      <c r="HRX74" s="335"/>
      <c r="HRY74" s="334"/>
      <c r="HRZ74" s="334"/>
      <c r="HSA74" s="334"/>
      <c r="HSB74" s="334"/>
      <c r="HSC74" s="334"/>
      <c r="HSD74" s="335"/>
      <c r="HSE74" s="334"/>
      <c r="HSF74" s="334"/>
      <c r="HSG74" s="334"/>
      <c r="HSH74" s="334"/>
      <c r="HSI74" s="334"/>
      <c r="HSJ74" s="335"/>
      <c r="HSK74" s="334"/>
      <c r="HSL74" s="334"/>
      <c r="HSM74" s="334"/>
      <c r="HSN74" s="334"/>
      <c r="HSO74" s="334"/>
      <c r="HSP74" s="335"/>
      <c r="HSQ74" s="334"/>
      <c r="HSR74" s="334"/>
      <c r="HSS74" s="334"/>
      <c r="HST74" s="334"/>
      <c r="HSU74" s="334"/>
      <c r="HSV74" s="335"/>
      <c r="HSW74" s="334"/>
      <c r="HSX74" s="334"/>
      <c r="HSY74" s="334"/>
      <c r="HSZ74" s="334"/>
      <c r="HTA74" s="334"/>
      <c r="HTB74" s="335"/>
      <c r="HTC74" s="334"/>
      <c r="HTD74" s="334"/>
      <c r="HTE74" s="334"/>
      <c r="HTF74" s="334"/>
      <c r="HTG74" s="334"/>
      <c r="HTH74" s="335"/>
      <c r="HTI74" s="334"/>
      <c r="HTJ74" s="334"/>
      <c r="HTK74" s="334"/>
      <c r="HTL74" s="334"/>
      <c r="HTM74" s="334"/>
      <c r="HTN74" s="335"/>
      <c r="HTO74" s="334"/>
      <c r="HTP74" s="334"/>
      <c r="HTQ74" s="334"/>
      <c r="HTR74" s="334"/>
      <c r="HTS74" s="334"/>
      <c r="HTT74" s="335"/>
      <c r="HTU74" s="334"/>
      <c r="HTV74" s="334"/>
      <c r="HTW74" s="334"/>
      <c r="HTX74" s="334"/>
      <c r="HTY74" s="334"/>
      <c r="HTZ74" s="335"/>
      <c r="HUA74" s="334"/>
      <c r="HUB74" s="334"/>
      <c r="HUC74" s="334"/>
      <c r="HUD74" s="334"/>
      <c r="HUE74" s="334"/>
      <c r="HUF74" s="335"/>
      <c r="HUG74" s="334"/>
      <c r="HUH74" s="334"/>
      <c r="HUI74" s="334"/>
      <c r="HUJ74" s="334"/>
      <c r="HUK74" s="334"/>
      <c r="HUL74" s="335"/>
      <c r="HUM74" s="334"/>
      <c r="HUN74" s="334"/>
      <c r="HUO74" s="334"/>
      <c r="HUP74" s="334"/>
      <c r="HUQ74" s="334"/>
      <c r="HUR74" s="335"/>
      <c r="HUS74" s="334"/>
      <c r="HUT74" s="334"/>
      <c r="HUU74" s="334"/>
      <c r="HUV74" s="334"/>
      <c r="HUW74" s="334"/>
      <c r="HUX74" s="335"/>
      <c r="HUY74" s="334"/>
      <c r="HUZ74" s="334"/>
      <c r="HVA74" s="334"/>
      <c r="HVB74" s="334"/>
      <c r="HVC74" s="334"/>
      <c r="HVD74" s="335"/>
      <c r="HVE74" s="334"/>
      <c r="HVF74" s="334"/>
      <c r="HVG74" s="334"/>
      <c r="HVH74" s="334"/>
      <c r="HVI74" s="334"/>
      <c r="HVJ74" s="335"/>
      <c r="HVK74" s="334"/>
      <c r="HVL74" s="334"/>
      <c r="HVM74" s="334"/>
      <c r="HVN74" s="334"/>
      <c r="HVO74" s="334"/>
      <c r="HVP74" s="335"/>
      <c r="HVQ74" s="334"/>
      <c r="HVR74" s="334"/>
      <c r="HVS74" s="334"/>
      <c r="HVT74" s="334"/>
      <c r="HVU74" s="334"/>
      <c r="HVV74" s="335"/>
      <c r="HVW74" s="334"/>
      <c r="HVX74" s="334"/>
      <c r="HVY74" s="334"/>
      <c r="HVZ74" s="334"/>
      <c r="HWA74" s="334"/>
      <c r="HWB74" s="335"/>
      <c r="HWC74" s="334"/>
      <c r="HWD74" s="334"/>
      <c r="HWE74" s="334"/>
      <c r="HWF74" s="334"/>
      <c r="HWG74" s="334"/>
      <c r="HWH74" s="335"/>
      <c r="HWI74" s="334"/>
      <c r="HWJ74" s="334"/>
      <c r="HWK74" s="334"/>
      <c r="HWL74" s="334"/>
      <c r="HWM74" s="334"/>
      <c r="HWN74" s="335"/>
      <c r="HWO74" s="334"/>
      <c r="HWP74" s="334"/>
      <c r="HWQ74" s="334"/>
      <c r="HWR74" s="334"/>
      <c r="HWS74" s="334"/>
      <c r="HWT74" s="335"/>
      <c r="HWU74" s="334"/>
      <c r="HWV74" s="334"/>
      <c r="HWW74" s="334"/>
      <c r="HWX74" s="334"/>
      <c r="HWY74" s="334"/>
      <c r="HWZ74" s="335"/>
      <c r="HXA74" s="334"/>
      <c r="HXB74" s="334"/>
      <c r="HXC74" s="334"/>
      <c r="HXD74" s="334"/>
      <c r="HXE74" s="334"/>
      <c r="HXF74" s="335"/>
      <c r="HXG74" s="334"/>
      <c r="HXH74" s="334"/>
      <c r="HXI74" s="334"/>
      <c r="HXJ74" s="334"/>
      <c r="HXK74" s="334"/>
      <c r="HXL74" s="335"/>
      <c r="HXM74" s="334"/>
      <c r="HXN74" s="334"/>
      <c r="HXO74" s="334"/>
      <c r="HXP74" s="334"/>
      <c r="HXQ74" s="334"/>
      <c r="HXR74" s="335"/>
      <c r="HXS74" s="334"/>
      <c r="HXT74" s="334"/>
      <c r="HXU74" s="334"/>
      <c r="HXV74" s="334"/>
      <c r="HXW74" s="334"/>
      <c r="HXX74" s="335"/>
      <c r="HXY74" s="334"/>
      <c r="HXZ74" s="334"/>
      <c r="HYA74" s="334"/>
      <c r="HYB74" s="334"/>
      <c r="HYC74" s="334"/>
      <c r="HYD74" s="335"/>
      <c r="HYE74" s="334"/>
      <c r="HYF74" s="334"/>
      <c r="HYG74" s="334"/>
      <c r="HYH74" s="334"/>
      <c r="HYI74" s="334"/>
      <c r="HYJ74" s="335"/>
      <c r="HYK74" s="334"/>
      <c r="HYL74" s="334"/>
      <c r="HYM74" s="334"/>
      <c r="HYN74" s="334"/>
      <c r="HYO74" s="334"/>
      <c r="HYP74" s="335"/>
      <c r="HYQ74" s="334"/>
      <c r="HYR74" s="334"/>
      <c r="HYS74" s="334"/>
      <c r="HYT74" s="334"/>
      <c r="HYU74" s="334"/>
      <c r="HYV74" s="335"/>
      <c r="HYW74" s="334"/>
      <c r="HYX74" s="334"/>
      <c r="HYY74" s="334"/>
      <c r="HYZ74" s="334"/>
      <c r="HZA74" s="334"/>
      <c r="HZB74" s="335"/>
      <c r="HZC74" s="334"/>
      <c r="HZD74" s="334"/>
      <c r="HZE74" s="334"/>
      <c r="HZF74" s="334"/>
      <c r="HZG74" s="334"/>
      <c r="HZH74" s="335"/>
      <c r="HZI74" s="334"/>
      <c r="HZJ74" s="334"/>
      <c r="HZK74" s="334"/>
      <c r="HZL74" s="334"/>
      <c r="HZM74" s="334"/>
      <c r="HZN74" s="335"/>
      <c r="HZO74" s="334"/>
      <c r="HZP74" s="334"/>
      <c r="HZQ74" s="334"/>
      <c r="HZR74" s="334"/>
      <c r="HZS74" s="334"/>
      <c r="HZT74" s="335"/>
      <c r="HZU74" s="334"/>
      <c r="HZV74" s="334"/>
      <c r="HZW74" s="334"/>
      <c r="HZX74" s="334"/>
      <c r="HZY74" s="334"/>
      <c r="HZZ74" s="335"/>
      <c r="IAA74" s="334"/>
      <c r="IAB74" s="334"/>
      <c r="IAC74" s="334"/>
      <c r="IAD74" s="334"/>
      <c r="IAE74" s="334"/>
      <c r="IAF74" s="335"/>
      <c r="IAG74" s="334"/>
      <c r="IAH74" s="334"/>
      <c r="IAI74" s="334"/>
      <c r="IAJ74" s="334"/>
      <c r="IAK74" s="334"/>
      <c r="IAL74" s="335"/>
      <c r="IAM74" s="334"/>
      <c r="IAN74" s="334"/>
      <c r="IAO74" s="334"/>
      <c r="IAP74" s="334"/>
      <c r="IAQ74" s="334"/>
      <c r="IAR74" s="335"/>
      <c r="IAS74" s="334"/>
      <c r="IAT74" s="334"/>
      <c r="IAU74" s="334"/>
      <c r="IAV74" s="334"/>
      <c r="IAW74" s="334"/>
      <c r="IAX74" s="335"/>
      <c r="IAY74" s="334"/>
      <c r="IAZ74" s="334"/>
      <c r="IBA74" s="334"/>
      <c r="IBB74" s="334"/>
      <c r="IBC74" s="334"/>
      <c r="IBD74" s="335"/>
      <c r="IBE74" s="334"/>
      <c r="IBF74" s="334"/>
      <c r="IBG74" s="334"/>
      <c r="IBH74" s="334"/>
      <c r="IBI74" s="334"/>
      <c r="IBJ74" s="335"/>
      <c r="IBK74" s="334"/>
      <c r="IBL74" s="334"/>
      <c r="IBM74" s="334"/>
      <c r="IBN74" s="334"/>
      <c r="IBO74" s="334"/>
      <c r="IBP74" s="335"/>
      <c r="IBQ74" s="334"/>
      <c r="IBR74" s="334"/>
      <c r="IBS74" s="334"/>
      <c r="IBT74" s="334"/>
      <c r="IBU74" s="334"/>
      <c r="IBV74" s="335"/>
      <c r="IBW74" s="334"/>
      <c r="IBX74" s="334"/>
      <c r="IBY74" s="334"/>
      <c r="IBZ74" s="334"/>
      <c r="ICA74" s="334"/>
      <c r="ICB74" s="335"/>
      <c r="ICC74" s="334"/>
      <c r="ICD74" s="334"/>
      <c r="ICE74" s="334"/>
      <c r="ICF74" s="334"/>
      <c r="ICG74" s="334"/>
      <c r="ICH74" s="335"/>
      <c r="ICI74" s="334"/>
      <c r="ICJ74" s="334"/>
      <c r="ICK74" s="334"/>
      <c r="ICL74" s="334"/>
      <c r="ICM74" s="334"/>
      <c r="ICN74" s="335"/>
      <c r="ICO74" s="334"/>
      <c r="ICP74" s="334"/>
      <c r="ICQ74" s="334"/>
      <c r="ICR74" s="334"/>
      <c r="ICS74" s="334"/>
      <c r="ICT74" s="335"/>
      <c r="ICU74" s="334"/>
      <c r="ICV74" s="334"/>
      <c r="ICW74" s="334"/>
      <c r="ICX74" s="334"/>
      <c r="ICY74" s="334"/>
      <c r="ICZ74" s="335"/>
      <c r="IDA74" s="334"/>
      <c r="IDB74" s="334"/>
      <c r="IDC74" s="334"/>
      <c r="IDD74" s="334"/>
      <c r="IDE74" s="334"/>
      <c r="IDF74" s="335"/>
      <c r="IDG74" s="334"/>
      <c r="IDH74" s="334"/>
      <c r="IDI74" s="334"/>
      <c r="IDJ74" s="334"/>
      <c r="IDK74" s="334"/>
      <c r="IDL74" s="335"/>
      <c r="IDM74" s="334"/>
      <c r="IDN74" s="334"/>
      <c r="IDO74" s="334"/>
      <c r="IDP74" s="334"/>
      <c r="IDQ74" s="334"/>
      <c r="IDR74" s="335"/>
      <c r="IDS74" s="334"/>
      <c r="IDT74" s="334"/>
      <c r="IDU74" s="334"/>
      <c r="IDV74" s="334"/>
      <c r="IDW74" s="334"/>
      <c r="IDX74" s="335"/>
      <c r="IDY74" s="334"/>
      <c r="IDZ74" s="334"/>
      <c r="IEA74" s="334"/>
      <c r="IEB74" s="334"/>
      <c r="IEC74" s="334"/>
      <c r="IED74" s="335"/>
      <c r="IEE74" s="334"/>
      <c r="IEF74" s="334"/>
      <c r="IEG74" s="334"/>
      <c r="IEH74" s="334"/>
      <c r="IEI74" s="334"/>
      <c r="IEJ74" s="335"/>
      <c r="IEK74" s="334"/>
      <c r="IEL74" s="334"/>
      <c r="IEM74" s="334"/>
      <c r="IEN74" s="334"/>
      <c r="IEO74" s="334"/>
      <c r="IEP74" s="335"/>
      <c r="IEQ74" s="334"/>
      <c r="IER74" s="334"/>
      <c r="IES74" s="334"/>
      <c r="IET74" s="334"/>
      <c r="IEU74" s="334"/>
      <c r="IEV74" s="335"/>
      <c r="IEW74" s="334"/>
      <c r="IEX74" s="334"/>
      <c r="IEY74" s="334"/>
      <c r="IEZ74" s="334"/>
      <c r="IFA74" s="334"/>
      <c r="IFB74" s="335"/>
      <c r="IFC74" s="334"/>
      <c r="IFD74" s="334"/>
      <c r="IFE74" s="334"/>
      <c r="IFF74" s="334"/>
      <c r="IFG74" s="334"/>
      <c r="IFH74" s="335"/>
      <c r="IFI74" s="334"/>
      <c r="IFJ74" s="334"/>
      <c r="IFK74" s="334"/>
      <c r="IFL74" s="334"/>
      <c r="IFM74" s="334"/>
      <c r="IFN74" s="335"/>
      <c r="IFO74" s="334"/>
      <c r="IFP74" s="334"/>
      <c r="IFQ74" s="334"/>
      <c r="IFR74" s="334"/>
      <c r="IFS74" s="334"/>
      <c r="IFT74" s="335"/>
      <c r="IFU74" s="334"/>
      <c r="IFV74" s="334"/>
      <c r="IFW74" s="334"/>
      <c r="IFX74" s="334"/>
      <c r="IFY74" s="334"/>
      <c r="IFZ74" s="335"/>
      <c r="IGA74" s="334"/>
      <c r="IGB74" s="334"/>
      <c r="IGC74" s="334"/>
      <c r="IGD74" s="334"/>
      <c r="IGE74" s="334"/>
      <c r="IGF74" s="335"/>
      <c r="IGG74" s="334"/>
      <c r="IGH74" s="334"/>
      <c r="IGI74" s="334"/>
      <c r="IGJ74" s="334"/>
      <c r="IGK74" s="334"/>
      <c r="IGL74" s="335"/>
      <c r="IGM74" s="334"/>
      <c r="IGN74" s="334"/>
      <c r="IGO74" s="334"/>
      <c r="IGP74" s="334"/>
      <c r="IGQ74" s="334"/>
      <c r="IGR74" s="335"/>
      <c r="IGS74" s="334"/>
      <c r="IGT74" s="334"/>
      <c r="IGU74" s="334"/>
      <c r="IGV74" s="334"/>
      <c r="IGW74" s="334"/>
      <c r="IGX74" s="335"/>
      <c r="IGY74" s="334"/>
      <c r="IGZ74" s="334"/>
      <c r="IHA74" s="334"/>
      <c r="IHB74" s="334"/>
      <c r="IHC74" s="334"/>
      <c r="IHD74" s="335"/>
      <c r="IHE74" s="334"/>
      <c r="IHF74" s="334"/>
      <c r="IHG74" s="334"/>
      <c r="IHH74" s="334"/>
      <c r="IHI74" s="334"/>
      <c r="IHJ74" s="335"/>
      <c r="IHK74" s="334"/>
      <c r="IHL74" s="334"/>
      <c r="IHM74" s="334"/>
      <c r="IHN74" s="334"/>
      <c r="IHO74" s="334"/>
      <c r="IHP74" s="335"/>
      <c r="IHQ74" s="334"/>
      <c r="IHR74" s="334"/>
      <c r="IHS74" s="334"/>
      <c r="IHT74" s="334"/>
      <c r="IHU74" s="334"/>
      <c r="IHV74" s="335"/>
      <c r="IHW74" s="334"/>
      <c r="IHX74" s="334"/>
      <c r="IHY74" s="334"/>
      <c r="IHZ74" s="334"/>
      <c r="IIA74" s="334"/>
      <c r="IIB74" s="335"/>
      <c r="IIC74" s="334"/>
      <c r="IID74" s="334"/>
      <c r="IIE74" s="334"/>
      <c r="IIF74" s="334"/>
      <c r="IIG74" s="334"/>
      <c r="IIH74" s="335"/>
      <c r="III74" s="334"/>
      <c r="IIJ74" s="334"/>
      <c r="IIK74" s="334"/>
      <c r="IIL74" s="334"/>
      <c r="IIM74" s="334"/>
      <c r="IIN74" s="335"/>
      <c r="IIO74" s="334"/>
      <c r="IIP74" s="334"/>
      <c r="IIQ74" s="334"/>
      <c r="IIR74" s="334"/>
      <c r="IIS74" s="334"/>
      <c r="IIT74" s="335"/>
      <c r="IIU74" s="334"/>
      <c r="IIV74" s="334"/>
      <c r="IIW74" s="334"/>
      <c r="IIX74" s="334"/>
      <c r="IIY74" s="334"/>
      <c r="IIZ74" s="335"/>
      <c r="IJA74" s="334"/>
      <c r="IJB74" s="334"/>
      <c r="IJC74" s="334"/>
      <c r="IJD74" s="334"/>
      <c r="IJE74" s="334"/>
      <c r="IJF74" s="335"/>
      <c r="IJG74" s="334"/>
      <c r="IJH74" s="334"/>
      <c r="IJI74" s="334"/>
      <c r="IJJ74" s="334"/>
      <c r="IJK74" s="334"/>
      <c r="IJL74" s="335"/>
      <c r="IJM74" s="334"/>
      <c r="IJN74" s="334"/>
      <c r="IJO74" s="334"/>
      <c r="IJP74" s="334"/>
      <c r="IJQ74" s="334"/>
      <c r="IJR74" s="335"/>
      <c r="IJS74" s="334"/>
      <c r="IJT74" s="334"/>
      <c r="IJU74" s="334"/>
      <c r="IJV74" s="334"/>
      <c r="IJW74" s="334"/>
      <c r="IJX74" s="335"/>
      <c r="IJY74" s="334"/>
      <c r="IJZ74" s="334"/>
      <c r="IKA74" s="334"/>
      <c r="IKB74" s="334"/>
      <c r="IKC74" s="334"/>
      <c r="IKD74" s="335"/>
      <c r="IKE74" s="334"/>
      <c r="IKF74" s="334"/>
      <c r="IKG74" s="334"/>
      <c r="IKH74" s="334"/>
      <c r="IKI74" s="334"/>
      <c r="IKJ74" s="335"/>
      <c r="IKK74" s="334"/>
      <c r="IKL74" s="334"/>
      <c r="IKM74" s="334"/>
      <c r="IKN74" s="334"/>
      <c r="IKO74" s="334"/>
      <c r="IKP74" s="335"/>
      <c r="IKQ74" s="334"/>
      <c r="IKR74" s="334"/>
      <c r="IKS74" s="334"/>
      <c r="IKT74" s="334"/>
      <c r="IKU74" s="334"/>
      <c r="IKV74" s="335"/>
      <c r="IKW74" s="334"/>
      <c r="IKX74" s="334"/>
      <c r="IKY74" s="334"/>
      <c r="IKZ74" s="334"/>
      <c r="ILA74" s="334"/>
      <c r="ILB74" s="335"/>
      <c r="ILC74" s="334"/>
      <c r="ILD74" s="334"/>
      <c r="ILE74" s="334"/>
      <c r="ILF74" s="334"/>
      <c r="ILG74" s="334"/>
      <c r="ILH74" s="335"/>
      <c r="ILI74" s="334"/>
      <c r="ILJ74" s="334"/>
      <c r="ILK74" s="334"/>
      <c r="ILL74" s="334"/>
      <c r="ILM74" s="334"/>
      <c r="ILN74" s="335"/>
      <c r="ILO74" s="334"/>
      <c r="ILP74" s="334"/>
      <c r="ILQ74" s="334"/>
      <c r="ILR74" s="334"/>
      <c r="ILS74" s="334"/>
      <c r="ILT74" s="335"/>
      <c r="ILU74" s="334"/>
      <c r="ILV74" s="334"/>
      <c r="ILW74" s="334"/>
      <c r="ILX74" s="334"/>
      <c r="ILY74" s="334"/>
      <c r="ILZ74" s="335"/>
      <c r="IMA74" s="334"/>
      <c r="IMB74" s="334"/>
      <c r="IMC74" s="334"/>
      <c r="IMD74" s="334"/>
      <c r="IME74" s="334"/>
      <c r="IMF74" s="335"/>
      <c r="IMG74" s="334"/>
      <c r="IMH74" s="334"/>
      <c r="IMI74" s="334"/>
      <c r="IMJ74" s="334"/>
      <c r="IMK74" s="334"/>
      <c r="IML74" s="335"/>
      <c r="IMM74" s="334"/>
      <c r="IMN74" s="334"/>
      <c r="IMO74" s="334"/>
      <c r="IMP74" s="334"/>
      <c r="IMQ74" s="334"/>
      <c r="IMR74" s="335"/>
      <c r="IMS74" s="334"/>
      <c r="IMT74" s="334"/>
      <c r="IMU74" s="334"/>
      <c r="IMV74" s="334"/>
      <c r="IMW74" s="334"/>
      <c r="IMX74" s="335"/>
      <c r="IMY74" s="334"/>
      <c r="IMZ74" s="334"/>
      <c r="INA74" s="334"/>
      <c r="INB74" s="334"/>
      <c r="INC74" s="334"/>
      <c r="IND74" s="335"/>
      <c r="INE74" s="334"/>
      <c r="INF74" s="334"/>
      <c r="ING74" s="334"/>
      <c r="INH74" s="334"/>
      <c r="INI74" s="334"/>
      <c r="INJ74" s="335"/>
      <c r="INK74" s="334"/>
      <c r="INL74" s="334"/>
      <c r="INM74" s="334"/>
      <c r="INN74" s="334"/>
      <c r="INO74" s="334"/>
      <c r="INP74" s="335"/>
      <c r="INQ74" s="334"/>
      <c r="INR74" s="334"/>
      <c r="INS74" s="334"/>
      <c r="INT74" s="334"/>
      <c r="INU74" s="334"/>
      <c r="INV74" s="335"/>
      <c r="INW74" s="334"/>
      <c r="INX74" s="334"/>
      <c r="INY74" s="334"/>
      <c r="INZ74" s="334"/>
      <c r="IOA74" s="334"/>
      <c r="IOB74" s="335"/>
      <c r="IOC74" s="334"/>
      <c r="IOD74" s="334"/>
      <c r="IOE74" s="334"/>
      <c r="IOF74" s="334"/>
      <c r="IOG74" s="334"/>
      <c r="IOH74" s="335"/>
      <c r="IOI74" s="334"/>
      <c r="IOJ74" s="334"/>
      <c r="IOK74" s="334"/>
      <c r="IOL74" s="334"/>
      <c r="IOM74" s="334"/>
      <c r="ION74" s="335"/>
      <c r="IOO74" s="334"/>
      <c r="IOP74" s="334"/>
      <c r="IOQ74" s="334"/>
      <c r="IOR74" s="334"/>
      <c r="IOS74" s="334"/>
      <c r="IOT74" s="335"/>
      <c r="IOU74" s="334"/>
      <c r="IOV74" s="334"/>
      <c r="IOW74" s="334"/>
      <c r="IOX74" s="334"/>
      <c r="IOY74" s="334"/>
      <c r="IOZ74" s="335"/>
      <c r="IPA74" s="334"/>
      <c r="IPB74" s="334"/>
      <c r="IPC74" s="334"/>
      <c r="IPD74" s="334"/>
      <c r="IPE74" s="334"/>
      <c r="IPF74" s="335"/>
      <c r="IPG74" s="334"/>
      <c r="IPH74" s="334"/>
      <c r="IPI74" s="334"/>
      <c r="IPJ74" s="334"/>
      <c r="IPK74" s="334"/>
      <c r="IPL74" s="335"/>
      <c r="IPM74" s="334"/>
      <c r="IPN74" s="334"/>
      <c r="IPO74" s="334"/>
      <c r="IPP74" s="334"/>
      <c r="IPQ74" s="334"/>
      <c r="IPR74" s="335"/>
      <c r="IPS74" s="334"/>
      <c r="IPT74" s="334"/>
      <c r="IPU74" s="334"/>
      <c r="IPV74" s="334"/>
      <c r="IPW74" s="334"/>
      <c r="IPX74" s="335"/>
      <c r="IPY74" s="334"/>
      <c r="IPZ74" s="334"/>
      <c r="IQA74" s="334"/>
      <c r="IQB74" s="334"/>
      <c r="IQC74" s="334"/>
      <c r="IQD74" s="335"/>
      <c r="IQE74" s="334"/>
      <c r="IQF74" s="334"/>
      <c r="IQG74" s="334"/>
      <c r="IQH74" s="334"/>
      <c r="IQI74" s="334"/>
      <c r="IQJ74" s="335"/>
      <c r="IQK74" s="334"/>
      <c r="IQL74" s="334"/>
      <c r="IQM74" s="334"/>
      <c r="IQN74" s="334"/>
      <c r="IQO74" s="334"/>
      <c r="IQP74" s="335"/>
      <c r="IQQ74" s="334"/>
      <c r="IQR74" s="334"/>
      <c r="IQS74" s="334"/>
      <c r="IQT74" s="334"/>
      <c r="IQU74" s="334"/>
      <c r="IQV74" s="335"/>
      <c r="IQW74" s="334"/>
      <c r="IQX74" s="334"/>
      <c r="IQY74" s="334"/>
      <c r="IQZ74" s="334"/>
      <c r="IRA74" s="334"/>
      <c r="IRB74" s="335"/>
      <c r="IRC74" s="334"/>
      <c r="IRD74" s="334"/>
      <c r="IRE74" s="334"/>
      <c r="IRF74" s="334"/>
      <c r="IRG74" s="334"/>
      <c r="IRH74" s="335"/>
      <c r="IRI74" s="334"/>
      <c r="IRJ74" s="334"/>
      <c r="IRK74" s="334"/>
      <c r="IRL74" s="334"/>
      <c r="IRM74" s="334"/>
      <c r="IRN74" s="335"/>
      <c r="IRO74" s="334"/>
      <c r="IRP74" s="334"/>
      <c r="IRQ74" s="334"/>
      <c r="IRR74" s="334"/>
      <c r="IRS74" s="334"/>
      <c r="IRT74" s="335"/>
      <c r="IRU74" s="334"/>
      <c r="IRV74" s="334"/>
      <c r="IRW74" s="334"/>
      <c r="IRX74" s="334"/>
      <c r="IRY74" s="334"/>
      <c r="IRZ74" s="335"/>
      <c r="ISA74" s="334"/>
      <c r="ISB74" s="334"/>
      <c r="ISC74" s="334"/>
      <c r="ISD74" s="334"/>
      <c r="ISE74" s="334"/>
      <c r="ISF74" s="335"/>
      <c r="ISG74" s="334"/>
      <c r="ISH74" s="334"/>
      <c r="ISI74" s="334"/>
      <c r="ISJ74" s="334"/>
      <c r="ISK74" s="334"/>
      <c r="ISL74" s="335"/>
      <c r="ISM74" s="334"/>
      <c r="ISN74" s="334"/>
      <c r="ISO74" s="334"/>
      <c r="ISP74" s="334"/>
      <c r="ISQ74" s="334"/>
      <c r="ISR74" s="335"/>
      <c r="ISS74" s="334"/>
      <c r="IST74" s="334"/>
      <c r="ISU74" s="334"/>
      <c r="ISV74" s="334"/>
      <c r="ISW74" s="334"/>
      <c r="ISX74" s="335"/>
      <c r="ISY74" s="334"/>
      <c r="ISZ74" s="334"/>
      <c r="ITA74" s="334"/>
      <c r="ITB74" s="334"/>
      <c r="ITC74" s="334"/>
      <c r="ITD74" s="335"/>
      <c r="ITE74" s="334"/>
      <c r="ITF74" s="334"/>
      <c r="ITG74" s="334"/>
      <c r="ITH74" s="334"/>
      <c r="ITI74" s="334"/>
      <c r="ITJ74" s="335"/>
      <c r="ITK74" s="334"/>
      <c r="ITL74" s="334"/>
      <c r="ITM74" s="334"/>
      <c r="ITN74" s="334"/>
      <c r="ITO74" s="334"/>
      <c r="ITP74" s="335"/>
      <c r="ITQ74" s="334"/>
      <c r="ITR74" s="334"/>
      <c r="ITS74" s="334"/>
      <c r="ITT74" s="334"/>
      <c r="ITU74" s="334"/>
      <c r="ITV74" s="335"/>
      <c r="ITW74" s="334"/>
      <c r="ITX74" s="334"/>
      <c r="ITY74" s="334"/>
      <c r="ITZ74" s="334"/>
      <c r="IUA74" s="334"/>
      <c r="IUB74" s="335"/>
      <c r="IUC74" s="334"/>
      <c r="IUD74" s="334"/>
      <c r="IUE74" s="334"/>
      <c r="IUF74" s="334"/>
      <c r="IUG74" s="334"/>
      <c r="IUH74" s="335"/>
      <c r="IUI74" s="334"/>
      <c r="IUJ74" s="334"/>
      <c r="IUK74" s="334"/>
      <c r="IUL74" s="334"/>
      <c r="IUM74" s="334"/>
      <c r="IUN74" s="335"/>
      <c r="IUO74" s="334"/>
      <c r="IUP74" s="334"/>
      <c r="IUQ74" s="334"/>
      <c r="IUR74" s="334"/>
      <c r="IUS74" s="334"/>
      <c r="IUT74" s="335"/>
      <c r="IUU74" s="334"/>
      <c r="IUV74" s="334"/>
      <c r="IUW74" s="334"/>
      <c r="IUX74" s="334"/>
      <c r="IUY74" s="334"/>
      <c r="IUZ74" s="335"/>
      <c r="IVA74" s="334"/>
      <c r="IVB74" s="334"/>
      <c r="IVC74" s="334"/>
      <c r="IVD74" s="334"/>
      <c r="IVE74" s="334"/>
      <c r="IVF74" s="335"/>
      <c r="IVG74" s="334"/>
      <c r="IVH74" s="334"/>
      <c r="IVI74" s="334"/>
      <c r="IVJ74" s="334"/>
      <c r="IVK74" s="334"/>
      <c r="IVL74" s="335"/>
      <c r="IVM74" s="334"/>
      <c r="IVN74" s="334"/>
      <c r="IVO74" s="334"/>
      <c r="IVP74" s="334"/>
      <c r="IVQ74" s="334"/>
      <c r="IVR74" s="335"/>
      <c r="IVS74" s="334"/>
      <c r="IVT74" s="334"/>
      <c r="IVU74" s="334"/>
      <c r="IVV74" s="334"/>
      <c r="IVW74" s="334"/>
      <c r="IVX74" s="335"/>
      <c r="IVY74" s="334"/>
      <c r="IVZ74" s="334"/>
      <c r="IWA74" s="334"/>
      <c r="IWB74" s="334"/>
      <c r="IWC74" s="334"/>
      <c r="IWD74" s="335"/>
      <c r="IWE74" s="334"/>
      <c r="IWF74" s="334"/>
      <c r="IWG74" s="334"/>
      <c r="IWH74" s="334"/>
      <c r="IWI74" s="334"/>
      <c r="IWJ74" s="335"/>
      <c r="IWK74" s="334"/>
      <c r="IWL74" s="334"/>
      <c r="IWM74" s="334"/>
      <c r="IWN74" s="334"/>
      <c r="IWO74" s="334"/>
      <c r="IWP74" s="335"/>
      <c r="IWQ74" s="334"/>
      <c r="IWR74" s="334"/>
      <c r="IWS74" s="334"/>
      <c r="IWT74" s="334"/>
      <c r="IWU74" s="334"/>
      <c r="IWV74" s="335"/>
      <c r="IWW74" s="334"/>
      <c r="IWX74" s="334"/>
      <c r="IWY74" s="334"/>
      <c r="IWZ74" s="334"/>
      <c r="IXA74" s="334"/>
      <c r="IXB74" s="335"/>
      <c r="IXC74" s="334"/>
      <c r="IXD74" s="334"/>
      <c r="IXE74" s="334"/>
      <c r="IXF74" s="334"/>
      <c r="IXG74" s="334"/>
      <c r="IXH74" s="335"/>
      <c r="IXI74" s="334"/>
      <c r="IXJ74" s="334"/>
      <c r="IXK74" s="334"/>
      <c r="IXL74" s="334"/>
      <c r="IXM74" s="334"/>
      <c r="IXN74" s="335"/>
      <c r="IXO74" s="334"/>
      <c r="IXP74" s="334"/>
      <c r="IXQ74" s="334"/>
      <c r="IXR74" s="334"/>
      <c r="IXS74" s="334"/>
      <c r="IXT74" s="335"/>
      <c r="IXU74" s="334"/>
      <c r="IXV74" s="334"/>
      <c r="IXW74" s="334"/>
      <c r="IXX74" s="334"/>
      <c r="IXY74" s="334"/>
      <c r="IXZ74" s="335"/>
      <c r="IYA74" s="334"/>
      <c r="IYB74" s="334"/>
      <c r="IYC74" s="334"/>
      <c r="IYD74" s="334"/>
      <c r="IYE74" s="334"/>
      <c r="IYF74" s="335"/>
      <c r="IYG74" s="334"/>
      <c r="IYH74" s="334"/>
      <c r="IYI74" s="334"/>
      <c r="IYJ74" s="334"/>
      <c r="IYK74" s="334"/>
      <c r="IYL74" s="335"/>
      <c r="IYM74" s="334"/>
      <c r="IYN74" s="334"/>
      <c r="IYO74" s="334"/>
      <c r="IYP74" s="334"/>
      <c r="IYQ74" s="334"/>
      <c r="IYR74" s="335"/>
      <c r="IYS74" s="334"/>
      <c r="IYT74" s="334"/>
      <c r="IYU74" s="334"/>
      <c r="IYV74" s="334"/>
      <c r="IYW74" s="334"/>
      <c r="IYX74" s="335"/>
      <c r="IYY74" s="334"/>
      <c r="IYZ74" s="334"/>
      <c r="IZA74" s="334"/>
      <c r="IZB74" s="334"/>
      <c r="IZC74" s="334"/>
      <c r="IZD74" s="335"/>
      <c r="IZE74" s="334"/>
      <c r="IZF74" s="334"/>
      <c r="IZG74" s="334"/>
      <c r="IZH74" s="334"/>
      <c r="IZI74" s="334"/>
      <c r="IZJ74" s="335"/>
      <c r="IZK74" s="334"/>
      <c r="IZL74" s="334"/>
      <c r="IZM74" s="334"/>
      <c r="IZN74" s="334"/>
      <c r="IZO74" s="334"/>
      <c r="IZP74" s="335"/>
      <c r="IZQ74" s="334"/>
      <c r="IZR74" s="334"/>
      <c r="IZS74" s="334"/>
      <c r="IZT74" s="334"/>
      <c r="IZU74" s="334"/>
      <c r="IZV74" s="335"/>
      <c r="IZW74" s="334"/>
      <c r="IZX74" s="334"/>
      <c r="IZY74" s="334"/>
      <c r="IZZ74" s="334"/>
      <c r="JAA74" s="334"/>
      <c r="JAB74" s="335"/>
      <c r="JAC74" s="334"/>
      <c r="JAD74" s="334"/>
      <c r="JAE74" s="334"/>
      <c r="JAF74" s="334"/>
      <c r="JAG74" s="334"/>
      <c r="JAH74" s="335"/>
      <c r="JAI74" s="334"/>
      <c r="JAJ74" s="334"/>
      <c r="JAK74" s="334"/>
      <c r="JAL74" s="334"/>
      <c r="JAM74" s="334"/>
      <c r="JAN74" s="335"/>
      <c r="JAO74" s="334"/>
      <c r="JAP74" s="334"/>
      <c r="JAQ74" s="334"/>
      <c r="JAR74" s="334"/>
      <c r="JAS74" s="334"/>
      <c r="JAT74" s="335"/>
      <c r="JAU74" s="334"/>
      <c r="JAV74" s="334"/>
      <c r="JAW74" s="334"/>
      <c r="JAX74" s="334"/>
      <c r="JAY74" s="334"/>
      <c r="JAZ74" s="335"/>
      <c r="JBA74" s="334"/>
      <c r="JBB74" s="334"/>
      <c r="JBC74" s="334"/>
      <c r="JBD74" s="334"/>
      <c r="JBE74" s="334"/>
      <c r="JBF74" s="335"/>
      <c r="JBG74" s="334"/>
      <c r="JBH74" s="334"/>
      <c r="JBI74" s="334"/>
      <c r="JBJ74" s="334"/>
      <c r="JBK74" s="334"/>
      <c r="JBL74" s="335"/>
      <c r="JBM74" s="334"/>
      <c r="JBN74" s="334"/>
      <c r="JBO74" s="334"/>
      <c r="JBP74" s="334"/>
      <c r="JBQ74" s="334"/>
      <c r="JBR74" s="335"/>
      <c r="JBS74" s="334"/>
      <c r="JBT74" s="334"/>
      <c r="JBU74" s="334"/>
      <c r="JBV74" s="334"/>
      <c r="JBW74" s="334"/>
      <c r="JBX74" s="335"/>
      <c r="JBY74" s="334"/>
      <c r="JBZ74" s="334"/>
      <c r="JCA74" s="334"/>
      <c r="JCB74" s="334"/>
      <c r="JCC74" s="334"/>
      <c r="JCD74" s="335"/>
      <c r="JCE74" s="334"/>
      <c r="JCF74" s="334"/>
      <c r="JCG74" s="334"/>
      <c r="JCH74" s="334"/>
      <c r="JCI74" s="334"/>
      <c r="JCJ74" s="335"/>
      <c r="JCK74" s="334"/>
      <c r="JCL74" s="334"/>
      <c r="JCM74" s="334"/>
      <c r="JCN74" s="334"/>
      <c r="JCO74" s="334"/>
      <c r="JCP74" s="335"/>
      <c r="JCQ74" s="334"/>
      <c r="JCR74" s="334"/>
      <c r="JCS74" s="334"/>
      <c r="JCT74" s="334"/>
      <c r="JCU74" s="334"/>
      <c r="JCV74" s="335"/>
      <c r="JCW74" s="334"/>
      <c r="JCX74" s="334"/>
      <c r="JCY74" s="334"/>
      <c r="JCZ74" s="334"/>
      <c r="JDA74" s="334"/>
      <c r="JDB74" s="335"/>
      <c r="JDC74" s="334"/>
      <c r="JDD74" s="334"/>
      <c r="JDE74" s="334"/>
      <c r="JDF74" s="334"/>
      <c r="JDG74" s="334"/>
      <c r="JDH74" s="335"/>
      <c r="JDI74" s="334"/>
      <c r="JDJ74" s="334"/>
      <c r="JDK74" s="334"/>
      <c r="JDL74" s="334"/>
      <c r="JDM74" s="334"/>
      <c r="JDN74" s="335"/>
      <c r="JDO74" s="334"/>
      <c r="JDP74" s="334"/>
      <c r="JDQ74" s="334"/>
      <c r="JDR74" s="334"/>
      <c r="JDS74" s="334"/>
      <c r="JDT74" s="335"/>
      <c r="JDU74" s="334"/>
      <c r="JDV74" s="334"/>
      <c r="JDW74" s="334"/>
      <c r="JDX74" s="334"/>
      <c r="JDY74" s="334"/>
      <c r="JDZ74" s="335"/>
      <c r="JEA74" s="334"/>
      <c r="JEB74" s="334"/>
      <c r="JEC74" s="334"/>
      <c r="JED74" s="334"/>
      <c r="JEE74" s="334"/>
      <c r="JEF74" s="335"/>
      <c r="JEG74" s="334"/>
      <c r="JEH74" s="334"/>
      <c r="JEI74" s="334"/>
      <c r="JEJ74" s="334"/>
      <c r="JEK74" s="334"/>
      <c r="JEL74" s="335"/>
      <c r="JEM74" s="334"/>
      <c r="JEN74" s="334"/>
      <c r="JEO74" s="334"/>
      <c r="JEP74" s="334"/>
      <c r="JEQ74" s="334"/>
      <c r="JER74" s="335"/>
      <c r="JES74" s="334"/>
      <c r="JET74" s="334"/>
      <c r="JEU74" s="334"/>
      <c r="JEV74" s="334"/>
      <c r="JEW74" s="334"/>
      <c r="JEX74" s="335"/>
      <c r="JEY74" s="334"/>
      <c r="JEZ74" s="334"/>
      <c r="JFA74" s="334"/>
      <c r="JFB74" s="334"/>
      <c r="JFC74" s="334"/>
      <c r="JFD74" s="335"/>
      <c r="JFE74" s="334"/>
      <c r="JFF74" s="334"/>
      <c r="JFG74" s="334"/>
      <c r="JFH74" s="334"/>
      <c r="JFI74" s="334"/>
      <c r="JFJ74" s="335"/>
      <c r="JFK74" s="334"/>
      <c r="JFL74" s="334"/>
      <c r="JFM74" s="334"/>
      <c r="JFN74" s="334"/>
      <c r="JFO74" s="334"/>
      <c r="JFP74" s="335"/>
      <c r="JFQ74" s="334"/>
      <c r="JFR74" s="334"/>
      <c r="JFS74" s="334"/>
      <c r="JFT74" s="334"/>
      <c r="JFU74" s="334"/>
      <c r="JFV74" s="335"/>
      <c r="JFW74" s="334"/>
      <c r="JFX74" s="334"/>
      <c r="JFY74" s="334"/>
      <c r="JFZ74" s="334"/>
      <c r="JGA74" s="334"/>
      <c r="JGB74" s="335"/>
      <c r="JGC74" s="334"/>
      <c r="JGD74" s="334"/>
      <c r="JGE74" s="334"/>
      <c r="JGF74" s="334"/>
      <c r="JGG74" s="334"/>
      <c r="JGH74" s="335"/>
      <c r="JGI74" s="334"/>
      <c r="JGJ74" s="334"/>
      <c r="JGK74" s="334"/>
      <c r="JGL74" s="334"/>
      <c r="JGM74" s="334"/>
      <c r="JGN74" s="335"/>
      <c r="JGO74" s="334"/>
      <c r="JGP74" s="334"/>
      <c r="JGQ74" s="334"/>
      <c r="JGR74" s="334"/>
      <c r="JGS74" s="334"/>
      <c r="JGT74" s="335"/>
      <c r="JGU74" s="334"/>
      <c r="JGV74" s="334"/>
      <c r="JGW74" s="334"/>
      <c r="JGX74" s="334"/>
      <c r="JGY74" s="334"/>
      <c r="JGZ74" s="335"/>
      <c r="JHA74" s="334"/>
      <c r="JHB74" s="334"/>
      <c r="JHC74" s="334"/>
      <c r="JHD74" s="334"/>
      <c r="JHE74" s="334"/>
      <c r="JHF74" s="335"/>
      <c r="JHG74" s="334"/>
      <c r="JHH74" s="334"/>
      <c r="JHI74" s="334"/>
      <c r="JHJ74" s="334"/>
      <c r="JHK74" s="334"/>
      <c r="JHL74" s="335"/>
      <c r="JHM74" s="334"/>
      <c r="JHN74" s="334"/>
      <c r="JHO74" s="334"/>
      <c r="JHP74" s="334"/>
      <c r="JHQ74" s="334"/>
      <c r="JHR74" s="335"/>
      <c r="JHS74" s="334"/>
      <c r="JHT74" s="334"/>
      <c r="JHU74" s="334"/>
      <c r="JHV74" s="334"/>
      <c r="JHW74" s="334"/>
      <c r="JHX74" s="335"/>
      <c r="JHY74" s="334"/>
      <c r="JHZ74" s="334"/>
      <c r="JIA74" s="334"/>
      <c r="JIB74" s="334"/>
      <c r="JIC74" s="334"/>
      <c r="JID74" s="335"/>
      <c r="JIE74" s="334"/>
      <c r="JIF74" s="334"/>
      <c r="JIG74" s="334"/>
      <c r="JIH74" s="334"/>
      <c r="JII74" s="334"/>
      <c r="JIJ74" s="335"/>
      <c r="JIK74" s="334"/>
      <c r="JIL74" s="334"/>
      <c r="JIM74" s="334"/>
      <c r="JIN74" s="334"/>
      <c r="JIO74" s="334"/>
      <c r="JIP74" s="335"/>
      <c r="JIQ74" s="334"/>
      <c r="JIR74" s="334"/>
      <c r="JIS74" s="334"/>
      <c r="JIT74" s="334"/>
      <c r="JIU74" s="334"/>
      <c r="JIV74" s="335"/>
      <c r="JIW74" s="334"/>
      <c r="JIX74" s="334"/>
      <c r="JIY74" s="334"/>
      <c r="JIZ74" s="334"/>
      <c r="JJA74" s="334"/>
      <c r="JJB74" s="335"/>
      <c r="JJC74" s="334"/>
      <c r="JJD74" s="334"/>
      <c r="JJE74" s="334"/>
      <c r="JJF74" s="334"/>
      <c r="JJG74" s="334"/>
      <c r="JJH74" s="335"/>
      <c r="JJI74" s="334"/>
      <c r="JJJ74" s="334"/>
      <c r="JJK74" s="334"/>
      <c r="JJL74" s="334"/>
      <c r="JJM74" s="334"/>
      <c r="JJN74" s="335"/>
      <c r="JJO74" s="334"/>
      <c r="JJP74" s="334"/>
      <c r="JJQ74" s="334"/>
      <c r="JJR74" s="334"/>
      <c r="JJS74" s="334"/>
      <c r="JJT74" s="335"/>
      <c r="JJU74" s="334"/>
      <c r="JJV74" s="334"/>
      <c r="JJW74" s="334"/>
      <c r="JJX74" s="334"/>
      <c r="JJY74" s="334"/>
      <c r="JJZ74" s="335"/>
      <c r="JKA74" s="334"/>
      <c r="JKB74" s="334"/>
      <c r="JKC74" s="334"/>
      <c r="JKD74" s="334"/>
      <c r="JKE74" s="334"/>
      <c r="JKF74" s="335"/>
      <c r="JKG74" s="334"/>
      <c r="JKH74" s="334"/>
      <c r="JKI74" s="334"/>
      <c r="JKJ74" s="334"/>
      <c r="JKK74" s="334"/>
      <c r="JKL74" s="335"/>
      <c r="JKM74" s="334"/>
      <c r="JKN74" s="334"/>
      <c r="JKO74" s="334"/>
      <c r="JKP74" s="334"/>
      <c r="JKQ74" s="334"/>
      <c r="JKR74" s="335"/>
      <c r="JKS74" s="334"/>
      <c r="JKT74" s="334"/>
      <c r="JKU74" s="334"/>
      <c r="JKV74" s="334"/>
      <c r="JKW74" s="334"/>
      <c r="JKX74" s="335"/>
      <c r="JKY74" s="334"/>
      <c r="JKZ74" s="334"/>
      <c r="JLA74" s="334"/>
      <c r="JLB74" s="334"/>
      <c r="JLC74" s="334"/>
      <c r="JLD74" s="335"/>
      <c r="JLE74" s="334"/>
      <c r="JLF74" s="334"/>
      <c r="JLG74" s="334"/>
      <c r="JLH74" s="334"/>
      <c r="JLI74" s="334"/>
      <c r="JLJ74" s="335"/>
      <c r="JLK74" s="334"/>
      <c r="JLL74" s="334"/>
      <c r="JLM74" s="334"/>
      <c r="JLN74" s="334"/>
      <c r="JLO74" s="334"/>
      <c r="JLP74" s="335"/>
      <c r="JLQ74" s="334"/>
      <c r="JLR74" s="334"/>
      <c r="JLS74" s="334"/>
      <c r="JLT74" s="334"/>
      <c r="JLU74" s="334"/>
      <c r="JLV74" s="335"/>
      <c r="JLW74" s="334"/>
      <c r="JLX74" s="334"/>
      <c r="JLY74" s="334"/>
      <c r="JLZ74" s="334"/>
      <c r="JMA74" s="334"/>
      <c r="JMB74" s="335"/>
      <c r="JMC74" s="334"/>
      <c r="JMD74" s="334"/>
      <c r="JME74" s="334"/>
      <c r="JMF74" s="334"/>
      <c r="JMG74" s="334"/>
      <c r="JMH74" s="335"/>
      <c r="JMI74" s="334"/>
      <c r="JMJ74" s="334"/>
      <c r="JMK74" s="334"/>
      <c r="JML74" s="334"/>
      <c r="JMM74" s="334"/>
      <c r="JMN74" s="335"/>
      <c r="JMO74" s="334"/>
      <c r="JMP74" s="334"/>
      <c r="JMQ74" s="334"/>
      <c r="JMR74" s="334"/>
      <c r="JMS74" s="334"/>
      <c r="JMT74" s="335"/>
      <c r="JMU74" s="334"/>
      <c r="JMV74" s="334"/>
      <c r="JMW74" s="334"/>
      <c r="JMX74" s="334"/>
      <c r="JMY74" s="334"/>
      <c r="JMZ74" s="335"/>
      <c r="JNA74" s="334"/>
      <c r="JNB74" s="334"/>
      <c r="JNC74" s="334"/>
      <c r="JND74" s="334"/>
      <c r="JNE74" s="334"/>
      <c r="JNF74" s="335"/>
      <c r="JNG74" s="334"/>
      <c r="JNH74" s="334"/>
      <c r="JNI74" s="334"/>
      <c r="JNJ74" s="334"/>
      <c r="JNK74" s="334"/>
      <c r="JNL74" s="335"/>
      <c r="JNM74" s="334"/>
      <c r="JNN74" s="334"/>
      <c r="JNO74" s="334"/>
      <c r="JNP74" s="334"/>
      <c r="JNQ74" s="334"/>
      <c r="JNR74" s="335"/>
      <c r="JNS74" s="334"/>
      <c r="JNT74" s="334"/>
      <c r="JNU74" s="334"/>
      <c r="JNV74" s="334"/>
      <c r="JNW74" s="334"/>
      <c r="JNX74" s="335"/>
      <c r="JNY74" s="334"/>
      <c r="JNZ74" s="334"/>
      <c r="JOA74" s="334"/>
      <c r="JOB74" s="334"/>
      <c r="JOC74" s="334"/>
      <c r="JOD74" s="335"/>
      <c r="JOE74" s="334"/>
      <c r="JOF74" s="334"/>
      <c r="JOG74" s="334"/>
      <c r="JOH74" s="334"/>
      <c r="JOI74" s="334"/>
      <c r="JOJ74" s="335"/>
      <c r="JOK74" s="334"/>
      <c r="JOL74" s="334"/>
      <c r="JOM74" s="334"/>
      <c r="JON74" s="334"/>
      <c r="JOO74" s="334"/>
      <c r="JOP74" s="335"/>
      <c r="JOQ74" s="334"/>
      <c r="JOR74" s="334"/>
      <c r="JOS74" s="334"/>
      <c r="JOT74" s="334"/>
      <c r="JOU74" s="334"/>
      <c r="JOV74" s="335"/>
      <c r="JOW74" s="334"/>
      <c r="JOX74" s="334"/>
      <c r="JOY74" s="334"/>
      <c r="JOZ74" s="334"/>
      <c r="JPA74" s="334"/>
      <c r="JPB74" s="335"/>
      <c r="JPC74" s="334"/>
      <c r="JPD74" s="334"/>
      <c r="JPE74" s="334"/>
      <c r="JPF74" s="334"/>
      <c r="JPG74" s="334"/>
      <c r="JPH74" s="335"/>
      <c r="JPI74" s="334"/>
      <c r="JPJ74" s="334"/>
      <c r="JPK74" s="334"/>
      <c r="JPL74" s="334"/>
      <c r="JPM74" s="334"/>
      <c r="JPN74" s="335"/>
      <c r="JPO74" s="334"/>
      <c r="JPP74" s="334"/>
      <c r="JPQ74" s="334"/>
      <c r="JPR74" s="334"/>
      <c r="JPS74" s="334"/>
      <c r="JPT74" s="335"/>
      <c r="JPU74" s="334"/>
      <c r="JPV74" s="334"/>
      <c r="JPW74" s="334"/>
      <c r="JPX74" s="334"/>
      <c r="JPY74" s="334"/>
      <c r="JPZ74" s="335"/>
      <c r="JQA74" s="334"/>
      <c r="JQB74" s="334"/>
      <c r="JQC74" s="334"/>
      <c r="JQD74" s="334"/>
      <c r="JQE74" s="334"/>
      <c r="JQF74" s="335"/>
      <c r="JQG74" s="334"/>
      <c r="JQH74" s="334"/>
      <c r="JQI74" s="334"/>
      <c r="JQJ74" s="334"/>
      <c r="JQK74" s="334"/>
      <c r="JQL74" s="335"/>
      <c r="JQM74" s="334"/>
      <c r="JQN74" s="334"/>
      <c r="JQO74" s="334"/>
      <c r="JQP74" s="334"/>
      <c r="JQQ74" s="334"/>
      <c r="JQR74" s="335"/>
      <c r="JQS74" s="334"/>
      <c r="JQT74" s="334"/>
      <c r="JQU74" s="334"/>
      <c r="JQV74" s="334"/>
      <c r="JQW74" s="334"/>
      <c r="JQX74" s="335"/>
      <c r="JQY74" s="334"/>
      <c r="JQZ74" s="334"/>
      <c r="JRA74" s="334"/>
      <c r="JRB74" s="334"/>
      <c r="JRC74" s="334"/>
      <c r="JRD74" s="335"/>
      <c r="JRE74" s="334"/>
      <c r="JRF74" s="334"/>
      <c r="JRG74" s="334"/>
      <c r="JRH74" s="334"/>
      <c r="JRI74" s="334"/>
      <c r="JRJ74" s="335"/>
      <c r="JRK74" s="334"/>
      <c r="JRL74" s="334"/>
      <c r="JRM74" s="334"/>
      <c r="JRN74" s="334"/>
      <c r="JRO74" s="334"/>
      <c r="JRP74" s="335"/>
      <c r="JRQ74" s="334"/>
      <c r="JRR74" s="334"/>
      <c r="JRS74" s="334"/>
      <c r="JRT74" s="334"/>
      <c r="JRU74" s="334"/>
      <c r="JRV74" s="335"/>
      <c r="JRW74" s="334"/>
      <c r="JRX74" s="334"/>
      <c r="JRY74" s="334"/>
      <c r="JRZ74" s="334"/>
      <c r="JSA74" s="334"/>
      <c r="JSB74" s="335"/>
      <c r="JSC74" s="334"/>
      <c r="JSD74" s="334"/>
      <c r="JSE74" s="334"/>
      <c r="JSF74" s="334"/>
      <c r="JSG74" s="334"/>
      <c r="JSH74" s="335"/>
      <c r="JSI74" s="334"/>
      <c r="JSJ74" s="334"/>
      <c r="JSK74" s="334"/>
      <c r="JSL74" s="334"/>
      <c r="JSM74" s="334"/>
      <c r="JSN74" s="335"/>
      <c r="JSO74" s="334"/>
      <c r="JSP74" s="334"/>
      <c r="JSQ74" s="334"/>
      <c r="JSR74" s="334"/>
      <c r="JSS74" s="334"/>
      <c r="JST74" s="335"/>
      <c r="JSU74" s="334"/>
      <c r="JSV74" s="334"/>
      <c r="JSW74" s="334"/>
      <c r="JSX74" s="334"/>
      <c r="JSY74" s="334"/>
      <c r="JSZ74" s="335"/>
      <c r="JTA74" s="334"/>
      <c r="JTB74" s="334"/>
      <c r="JTC74" s="334"/>
      <c r="JTD74" s="334"/>
      <c r="JTE74" s="334"/>
      <c r="JTF74" s="335"/>
      <c r="JTG74" s="334"/>
      <c r="JTH74" s="334"/>
      <c r="JTI74" s="334"/>
      <c r="JTJ74" s="334"/>
      <c r="JTK74" s="334"/>
      <c r="JTL74" s="335"/>
      <c r="JTM74" s="334"/>
      <c r="JTN74" s="334"/>
      <c r="JTO74" s="334"/>
      <c r="JTP74" s="334"/>
      <c r="JTQ74" s="334"/>
      <c r="JTR74" s="335"/>
      <c r="JTS74" s="334"/>
      <c r="JTT74" s="334"/>
      <c r="JTU74" s="334"/>
      <c r="JTV74" s="334"/>
      <c r="JTW74" s="334"/>
      <c r="JTX74" s="335"/>
      <c r="JTY74" s="334"/>
      <c r="JTZ74" s="334"/>
      <c r="JUA74" s="334"/>
      <c r="JUB74" s="334"/>
      <c r="JUC74" s="334"/>
      <c r="JUD74" s="335"/>
      <c r="JUE74" s="334"/>
      <c r="JUF74" s="334"/>
      <c r="JUG74" s="334"/>
      <c r="JUH74" s="334"/>
      <c r="JUI74" s="334"/>
      <c r="JUJ74" s="335"/>
      <c r="JUK74" s="334"/>
      <c r="JUL74" s="334"/>
      <c r="JUM74" s="334"/>
      <c r="JUN74" s="334"/>
      <c r="JUO74" s="334"/>
      <c r="JUP74" s="335"/>
      <c r="JUQ74" s="334"/>
      <c r="JUR74" s="334"/>
      <c r="JUS74" s="334"/>
      <c r="JUT74" s="334"/>
      <c r="JUU74" s="334"/>
      <c r="JUV74" s="335"/>
      <c r="JUW74" s="334"/>
      <c r="JUX74" s="334"/>
      <c r="JUY74" s="334"/>
      <c r="JUZ74" s="334"/>
      <c r="JVA74" s="334"/>
      <c r="JVB74" s="335"/>
      <c r="JVC74" s="334"/>
      <c r="JVD74" s="334"/>
      <c r="JVE74" s="334"/>
      <c r="JVF74" s="334"/>
      <c r="JVG74" s="334"/>
      <c r="JVH74" s="335"/>
      <c r="JVI74" s="334"/>
      <c r="JVJ74" s="334"/>
      <c r="JVK74" s="334"/>
      <c r="JVL74" s="334"/>
      <c r="JVM74" s="334"/>
      <c r="JVN74" s="335"/>
      <c r="JVO74" s="334"/>
      <c r="JVP74" s="334"/>
      <c r="JVQ74" s="334"/>
      <c r="JVR74" s="334"/>
      <c r="JVS74" s="334"/>
      <c r="JVT74" s="335"/>
      <c r="JVU74" s="334"/>
      <c r="JVV74" s="334"/>
      <c r="JVW74" s="334"/>
      <c r="JVX74" s="334"/>
      <c r="JVY74" s="334"/>
      <c r="JVZ74" s="335"/>
      <c r="JWA74" s="334"/>
      <c r="JWB74" s="334"/>
      <c r="JWC74" s="334"/>
      <c r="JWD74" s="334"/>
      <c r="JWE74" s="334"/>
      <c r="JWF74" s="335"/>
      <c r="JWG74" s="334"/>
      <c r="JWH74" s="334"/>
      <c r="JWI74" s="334"/>
      <c r="JWJ74" s="334"/>
      <c r="JWK74" s="334"/>
      <c r="JWL74" s="335"/>
      <c r="JWM74" s="334"/>
      <c r="JWN74" s="334"/>
      <c r="JWO74" s="334"/>
      <c r="JWP74" s="334"/>
      <c r="JWQ74" s="334"/>
      <c r="JWR74" s="335"/>
      <c r="JWS74" s="334"/>
      <c r="JWT74" s="334"/>
      <c r="JWU74" s="334"/>
      <c r="JWV74" s="334"/>
      <c r="JWW74" s="334"/>
      <c r="JWX74" s="335"/>
      <c r="JWY74" s="334"/>
      <c r="JWZ74" s="334"/>
      <c r="JXA74" s="334"/>
      <c r="JXB74" s="334"/>
      <c r="JXC74" s="334"/>
      <c r="JXD74" s="335"/>
      <c r="JXE74" s="334"/>
      <c r="JXF74" s="334"/>
      <c r="JXG74" s="334"/>
      <c r="JXH74" s="334"/>
      <c r="JXI74" s="334"/>
      <c r="JXJ74" s="335"/>
      <c r="JXK74" s="334"/>
      <c r="JXL74" s="334"/>
      <c r="JXM74" s="334"/>
      <c r="JXN74" s="334"/>
      <c r="JXO74" s="334"/>
      <c r="JXP74" s="335"/>
      <c r="JXQ74" s="334"/>
      <c r="JXR74" s="334"/>
      <c r="JXS74" s="334"/>
      <c r="JXT74" s="334"/>
      <c r="JXU74" s="334"/>
      <c r="JXV74" s="335"/>
      <c r="JXW74" s="334"/>
      <c r="JXX74" s="334"/>
      <c r="JXY74" s="334"/>
      <c r="JXZ74" s="334"/>
      <c r="JYA74" s="334"/>
      <c r="JYB74" s="335"/>
      <c r="JYC74" s="334"/>
      <c r="JYD74" s="334"/>
      <c r="JYE74" s="334"/>
      <c r="JYF74" s="334"/>
      <c r="JYG74" s="334"/>
      <c r="JYH74" s="335"/>
      <c r="JYI74" s="334"/>
      <c r="JYJ74" s="334"/>
      <c r="JYK74" s="334"/>
      <c r="JYL74" s="334"/>
      <c r="JYM74" s="334"/>
      <c r="JYN74" s="335"/>
      <c r="JYO74" s="334"/>
      <c r="JYP74" s="334"/>
      <c r="JYQ74" s="334"/>
      <c r="JYR74" s="334"/>
      <c r="JYS74" s="334"/>
      <c r="JYT74" s="335"/>
      <c r="JYU74" s="334"/>
      <c r="JYV74" s="334"/>
      <c r="JYW74" s="334"/>
      <c r="JYX74" s="334"/>
      <c r="JYY74" s="334"/>
      <c r="JYZ74" s="335"/>
      <c r="JZA74" s="334"/>
      <c r="JZB74" s="334"/>
      <c r="JZC74" s="334"/>
      <c r="JZD74" s="334"/>
      <c r="JZE74" s="334"/>
      <c r="JZF74" s="335"/>
      <c r="JZG74" s="334"/>
      <c r="JZH74" s="334"/>
      <c r="JZI74" s="334"/>
      <c r="JZJ74" s="334"/>
      <c r="JZK74" s="334"/>
      <c r="JZL74" s="335"/>
      <c r="JZM74" s="334"/>
      <c r="JZN74" s="334"/>
      <c r="JZO74" s="334"/>
      <c r="JZP74" s="334"/>
      <c r="JZQ74" s="334"/>
      <c r="JZR74" s="335"/>
      <c r="JZS74" s="334"/>
      <c r="JZT74" s="334"/>
      <c r="JZU74" s="334"/>
      <c r="JZV74" s="334"/>
      <c r="JZW74" s="334"/>
      <c r="JZX74" s="335"/>
      <c r="JZY74" s="334"/>
      <c r="JZZ74" s="334"/>
      <c r="KAA74" s="334"/>
      <c r="KAB74" s="334"/>
      <c r="KAC74" s="334"/>
      <c r="KAD74" s="335"/>
      <c r="KAE74" s="334"/>
      <c r="KAF74" s="334"/>
      <c r="KAG74" s="334"/>
      <c r="KAH74" s="334"/>
      <c r="KAI74" s="334"/>
      <c r="KAJ74" s="335"/>
      <c r="KAK74" s="334"/>
      <c r="KAL74" s="334"/>
      <c r="KAM74" s="334"/>
      <c r="KAN74" s="334"/>
      <c r="KAO74" s="334"/>
      <c r="KAP74" s="335"/>
      <c r="KAQ74" s="334"/>
      <c r="KAR74" s="334"/>
      <c r="KAS74" s="334"/>
      <c r="KAT74" s="334"/>
      <c r="KAU74" s="334"/>
      <c r="KAV74" s="335"/>
      <c r="KAW74" s="334"/>
      <c r="KAX74" s="334"/>
      <c r="KAY74" s="334"/>
      <c r="KAZ74" s="334"/>
      <c r="KBA74" s="334"/>
      <c r="KBB74" s="335"/>
      <c r="KBC74" s="334"/>
      <c r="KBD74" s="334"/>
      <c r="KBE74" s="334"/>
      <c r="KBF74" s="334"/>
      <c r="KBG74" s="334"/>
      <c r="KBH74" s="335"/>
      <c r="KBI74" s="334"/>
      <c r="KBJ74" s="334"/>
      <c r="KBK74" s="334"/>
      <c r="KBL74" s="334"/>
      <c r="KBM74" s="334"/>
      <c r="KBN74" s="335"/>
      <c r="KBO74" s="334"/>
      <c r="KBP74" s="334"/>
      <c r="KBQ74" s="334"/>
      <c r="KBR74" s="334"/>
      <c r="KBS74" s="334"/>
      <c r="KBT74" s="335"/>
      <c r="KBU74" s="334"/>
      <c r="KBV74" s="334"/>
      <c r="KBW74" s="334"/>
      <c r="KBX74" s="334"/>
      <c r="KBY74" s="334"/>
      <c r="KBZ74" s="335"/>
      <c r="KCA74" s="334"/>
      <c r="KCB74" s="334"/>
      <c r="KCC74" s="334"/>
      <c r="KCD74" s="334"/>
      <c r="KCE74" s="334"/>
      <c r="KCF74" s="335"/>
      <c r="KCG74" s="334"/>
      <c r="KCH74" s="334"/>
      <c r="KCI74" s="334"/>
      <c r="KCJ74" s="334"/>
      <c r="KCK74" s="334"/>
      <c r="KCL74" s="335"/>
      <c r="KCM74" s="334"/>
      <c r="KCN74" s="334"/>
      <c r="KCO74" s="334"/>
      <c r="KCP74" s="334"/>
      <c r="KCQ74" s="334"/>
      <c r="KCR74" s="335"/>
      <c r="KCS74" s="334"/>
      <c r="KCT74" s="334"/>
      <c r="KCU74" s="334"/>
      <c r="KCV74" s="334"/>
      <c r="KCW74" s="334"/>
      <c r="KCX74" s="335"/>
      <c r="KCY74" s="334"/>
      <c r="KCZ74" s="334"/>
      <c r="KDA74" s="334"/>
      <c r="KDB74" s="334"/>
      <c r="KDC74" s="334"/>
      <c r="KDD74" s="335"/>
      <c r="KDE74" s="334"/>
      <c r="KDF74" s="334"/>
      <c r="KDG74" s="334"/>
      <c r="KDH74" s="334"/>
      <c r="KDI74" s="334"/>
      <c r="KDJ74" s="335"/>
      <c r="KDK74" s="334"/>
      <c r="KDL74" s="334"/>
      <c r="KDM74" s="334"/>
      <c r="KDN74" s="334"/>
      <c r="KDO74" s="334"/>
      <c r="KDP74" s="335"/>
      <c r="KDQ74" s="334"/>
      <c r="KDR74" s="334"/>
      <c r="KDS74" s="334"/>
      <c r="KDT74" s="334"/>
      <c r="KDU74" s="334"/>
      <c r="KDV74" s="335"/>
      <c r="KDW74" s="334"/>
      <c r="KDX74" s="334"/>
      <c r="KDY74" s="334"/>
      <c r="KDZ74" s="334"/>
      <c r="KEA74" s="334"/>
      <c r="KEB74" s="335"/>
      <c r="KEC74" s="334"/>
      <c r="KED74" s="334"/>
      <c r="KEE74" s="334"/>
      <c r="KEF74" s="334"/>
      <c r="KEG74" s="334"/>
      <c r="KEH74" s="335"/>
      <c r="KEI74" s="334"/>
      <c r="KEJ74" s="334"/>
      <c r="KEK74" s="334"/>
      <c r="KEL74" s="334"/>
      <c r="KEM74" s="334"/>
      <c r="KEN74" s="335"/>
      <c r="KEO74" s="334"/>
      <c r="KEP74" s="334"/>
      <c r="KEQ74" s="334"/>
      <c r="KER74" s="334"/>
      <c r="KES74" s="334"/>
      <c r="KET74" s="335"/>
      <c r="KEU74" s="334"/>
      <c r="KEV74" s="334"/>
      <c r="KEW74" s="334"/>
      <c r="KEX74" s="334"/>
      <c r="KEY74" s="334"/>
      <c r="KEZ74" s="335"/>
      <c r="KFA74" s="334"/>
      <c r="KFB74" s="334"/>
      <c r="KFC74" s="334"/>
      <c r="KFD74" s="334"/>
      <c r="KFE74" s="334"/>
      <c r="KFF74" s="335"/>
      <c r="KFG74" s="334"/>
      <c r="KFH74" s="334"/>
      <c r="KFI74" s="334"/>
      <c r="KFJ74" s="334"/>
      <c r="KFK74" s="334"/>
      <c r="KFL74" s="335"/>
      <c r="KFM74" s="334"/>
      <c r="KFN74" s="334"/>
      <c r="KFO74" s="334"/>
      <c r="KFP74" s="334"/>
      <c r="KFQ74" s="334"/>
      <c r="KFR74" s="335"/>
      <c r="KFS74" s="334"/>
      <c r="KFT74" s="334"/>
      <c r="KFU74" s="334"/>
      <c r="KFV74" s="334"/>
      <c r="KFW74" s="334"/>
      <c r="KFX74" s="335"/>
      <c r="KFY74" s="334"/>
      <c r="KFZ74" s="334"/>
      <c r="KGA74" s="334"/>
      <c r="KGB74" s="334"/>
      <c r="KGC74" s="334"/>
      <c r="KGD74" s="335"/>
      <c r="KGE74" s="334"/>
      <c r="KGF74" s="334"/>
      <c r="KGG74" s="334"/>
      <c r="KGH74" s="334"/>
      <c r="KGI74" s="334"/>
      <c r="KGJ74" s="335"/>
      <c r="KGK74" s="334"/>
      <c r="KGL74" s="334"/>
      <c r="KGM74" s="334"/>
      <c r="KGN74" s="334"/>
      <c r="KGO74" s="334"/>
      <c r="KGP74" s="335"/>
      <c r="KGQ74" s="334"/>
      <c r="KGR74" s="334"/>
      <c r="KGS74" s="334"/>
      <c r="KGT74" s="334"/>
      <c r="KGU74" s="334"/>
      <c r="KGV74" s="335"/>
      <c r="KGW74" s="334"/>
      <c r="KGX74" s="334"/>
      <c r="KGY74" s="334"/>
      <c r="KGZ74" s="334"/>
      <c r="KHA74" s="334"/>
      <c r="KHB74" s="335"/>
      <c r="KHC74" s="334"/>
      <c r="KHD74" s="334"/>
      <c r="KHE74" s="334"/>
      <c r="KHF74" s="334"/>
      <c r="KHG74" s="334"/>
      <c r="KHH74" s="335"/>
      <c r="KHI74" s="334"/>
      <c r="KHJ74" s="334"/>
      <c r="KHK74" s="334"/>
      <c r="KHL74" s="334"/>
      <c r="KHM74" s="334"/>
      <c r="KHN74" s="335"/>
      <c r="KHO74" s="334"/>
      <c r="KHP74" s="334"/>
      <c r="KHQ74" s="334"/>
      <c r="KHR74" s="334"/>
      <c r="KHS74" s="334"/>
      <c r="KHT74" s="335"/>
      <c r="KHU74" s="334"/>
      <c r="KHV74" s="334"/>
      <c r="KHW74" s="334"/>
      <c r="KHX74" s="334"/>
      <c r="KHY74" s="334"/>
      <c r="KHZ74" s="335"/>
      <c r="KIA74" s="334"/>
      <c r="KIB74" s="334"/>
      <c r="KIC74" s="334"/>
      <c r="KID74" s="334"/>
      <c r="KIE74" s="334"/>
      <c r="KIF74" s="335"/>
      <c r="KIG74" s="334"/>
      <c r="KIH74" s="334"/>
      <c r="KII74" s="334"/>
      <c r="KIJ74" s="334"/>
      <c r="KIK74" s="334"/>
      <c r="KIL74" s="335"/>
      <c r="KIM74" s="334"/>
      <c r="KIN74" s="334"/>
      <c r="KIO74" s="334"/>
      <c r="KIP74" s="334"/>
      <c r="KIQ74" s="334"/>
      <c r="KIR74" s="335"/>
      <c r="KIS74" s="334"/>
      <c r="KIT74" s="334"/>
      <c r="KIU74" s="334"/>
      <c r="KIV74" s="334"/>
      <c r="KIW74" s="334"/>
      <c r="KIX74" s="335"/>
      <c r="KIY74" s="334"/>
      <c r="KIZ74" s="334"/>
      <c r="KJA74" s="334"/>
      <c r="KJB74" s="334"/>
      <c r="KJC74" s="334"/>
      <c r="KJD74" s="335"/>
      <c r="KJE74" s="334"/>
      <c r="KJF74" s="334"/>
      <c r="KJG74" s="334"/>
      <c r="KJH74" s="334"/>
      <c r="KJI74" s="334"/>
      <c r="KJJ74" s="335"/>
      <c r="KJK74" s="334"/>
      <c r="KJL74" s="334"/>
      <c r="KJM74" s="334"/>
      <c r="KJN74" s="334"/>
      <c r="KJO74" s="334"/>
      <c r="KJP74" s="335"/>
      <c r="KJQ74" s="334"/>
      <c r="KJR74" s="334"/>
      <c r="KJS74" s="334"/>
      <c r="KJT74" s="334"/>
      <c r="KJU74" s="334"/>
      <c r="KJV74" s="335"/>
      <c r="KJW74" s="334"/>
      <c r="KJX74" s="334"/>
      <c r="KJY74" s="334"/>
      <c r="KJZ74" s="334"/>
      <c r="KKA74" s="334"/>
      <c r="KKB74" s="335"/>
      <c r="KKC74" s="334"/>
      <c r="KKD74" s="334"/>
      <c r="KKE74" s="334"/>
      <c r="KKF74" s="334"/>
      <c r="KKG74" s="334"/>
      <c r="KKH74" s="335"/>
      <c r="KKI74" s="334"/>
      <c r="KKJ74" s="334"/>
      <c r="KKK74" s="334"/>
      <c r="KKL74" s="334"/>
      <c r="KKM74" s="334"/>
      <c r="KKN74" s="335"/>
      <c r="KKO74" s="334"/>
      <c r="KKP74" s="334"/>
      <c r="KKQ74" s="334"/>
      <c r="KKR74" s="334"/>
      <c r="KKS74" s="334"/>
      <c r="KKT74" s="335"/>
      <c r="KKU74" s="334"/>
      <c r="KKV74" s="334"/>
      <c r="KKW74" s="334"/>
      <c r="KKX74" s="334"/>
      <c r="KKY74" s="334"/>
      <c r="KKZ74" s="335"/>
      <c r="KLA74" s="334"/>
      <c r="KLB74" s="334"/>
      <c r="KLC74" s="334"/>
      <c r="KLD74" s="334"/>
      <c r="KLE74" s="334"/>
      <c r="KLF74" s="335"/>
      <c r="KLG74" s="334"/>
      <c r="KLH74" s="334"/>
      <c r="KLI74" s="334"/>
      <c r="KLJ74" s="334"/>
      <c r="KLK74" s="334"/>
      <c r="KLL74" s="335"/>
      <c r="KLM74" s="334"/>
      <c r="KLN74" s="334"/>
      <c r="KLO74" s="334"/>
      <c r="KLP74" s="334"/>
      <c r="KLQ74" s="334"/>
      <c r="KLR74" s="335"/>
      <c r="KLS74" s="334"/>
      <c r="KLT74" s="334"/>
      <c r="KLU74" s="334"/>
      <c r="KLV74" s="334"/>
      <c r="KLW74" s="334"/>
      <c r="KLX74" s="335"/>
      <c r="KLY74" s="334"/>
      <c r="KLZ74" s="334"/>
      <c r="KMA74" s="334"/>
      <c r="KMB74" s="334"/>
      <c r="KMC74" s="334"/>
      <c r="KMD74" s="335"/>
      <c r="KME74" s="334"/>
      <c r="KMF74" s="334"/>
      <c r="KMG74" s="334"/>
      <c r="KMH74" s="334"/>
      <c r="KMI74" s="334"/>
      <c r="KMJ74" s="335"/>
      <c r="KMK74" s="334"/>
      <c r="KML74" s="334"/>
      <c r="KMM74" s="334"/>
      <c r="KMN74" s="334"/>
      <c r="KMO74" s="334"/>
      <c r="KMP74" s="335"/>
      <c r="KMQ74" s="334"/>
      <c r="KMR74" s="334"/>
      <c r="KMS74" s="334"/>
      <c r="KMT74" s="334"/>
      <c r="KMU74" s="334"/>
      <c r="KMV74" s="335"/>
      <c r="KMW74" s="334"/>
      <c r="KMX74" s="334"/>
      <c r="KMY74" s="334"/>
      <c r="KMZ74" s="334"/>
      <c r="KNA74" s="334"/>
      <c r="KNB74" s="335"/>
      <c r="KNC74" s="334"/>
      <c r="KND74" s="334"/>
      <c r="KNE74" s="334"/>
      <c r="KNF74" s="334"/>
      <c r="KNG74" s="334"/>
      <c r="KNH74" s="335"/>
      <c r="KNI74" s="334"/>
      <c r="KNJ74" s="334"/>
      <c r="KNK74" s="334"/>
      <c r="KNL74" s="334"/>
      <c r="KNM74" s="334"/>
      <c r="KNN74" s="335"/>
      <c r="KNO74" s="334"/>
      <c r="KNP74" s="334"/>
      <c r="KNQ74" s="334"/>
      <c r="KNR74" s="334"/>
      <c r="KNS74" s="334"/>
      <c r="KNT74" s="335"/>
      <c r="KNU74" s="334"/>
      <c r="KNV74" s="334"/>
      <c r="KNW74" s="334"/>
      <c r="KNX74" s="334"/>
      <c r="KNY74" s="334"/>
      <c r="KNZ74" s="335"/>
      <c r="KOA74" s="334"/>
      <c r="KOB74" s="334"/>
      <c r="KOC74" s="334"/>
      <c r="KOD74" s="334"/>
      <c r="KOE74" s="334"/>
      <c r="KOF74" s="335"/>
      <c r="KOG74" s="334"/>
      <c r="KOH74" s="334"/>
      <c r="KOI74" s="334"/>
      <c r="KOJ74" s="334"/>
      <c r="KOK74" s="334"/>
      <c r="KOL74" s="335"/>
      <c r="KOM74" s="334"/>
      <c r="KON74" s="334"/>
      <c r="KOO74" s="334"/>
      <c r="KOP74" s="334"/>
      <c r="KOQ74" s="334"/>
      <c r="KOR74" s="335"/>
      <c r="KOS74" s="334"/>
      <c r="KOT74" s="334"/>
      <c r="KOU74" s="334"/>
      <c r="KOV74" s="334"/>
      <c r="KOW74" s="334"/>
      <c r="KOX74" s="335"/>
      <c r="KOY74" s="334"/>
      <c r="KOZ74" s="334"/>
      <c r="KPA74" s="334"/>
      <c r="KPB74" s="334"/>
      <c r="KPC74" s="334"/>
      <c r="KPD74" s="335"/>
      <c r="KPE74" s="334"/>
      <c r="KPF74" s="334"/>
      <c r="KPG74" s="334"/>
      <c r="KPH74" s="334"/>
      <c r="KPI74" s="334"/>
      <c r="KPJ74" s="335"/>
      <c r="KPK74" s="334"/>
      <c r="KPL74" s="334"/>
      <c r="KPM74" s="334"/>
      <c r="KPN74" s="334"/>
      <c r="KPO74" s="334"/>
      <c r="KPP74" s="335"/>
      <c r="KPQ74" s="334"/>
      <c r="KPR74" s="334"/>
      <c r="KPS74" s="334"/>
      <c r="KPT74" s="334"/>
      <c r="KPU74" s="334"/>
      <c r="KPV74" s="335"/>
      <c r="KPW74" s="334"/>
      <c r="KPX74" s="334"/>
      <c r="KPY74" s="334"/>
      <c r="KPZ74" s="334"/>
      <c r="KQA74" s="334"/>
      <c r="KQB74" s="335"/>
      <c r="KQC74" s="334"/>
      <c r="KQD74" s="334"/>
      <c r="KQE74" s="334"/>
      <c r="KQF74" s="334"/>
      <c r="KQG74" s="334"/>
      <c r="KQH74" s="335"/>
      <c r="KQI74" s="334"/>
      <c r="KQJ74" s="334"/>
      <c r="KQK74" s="334"/>
      <c r="KQL74" s="334"/>
      <c r="KQM74" s="334"/>
      <c r="KQN74" s="335"/>
      <c r="KQO74" s="334"/>
      <c r="KQP74" s="334"/>
      <c r="KQQ74" s="334"/>
      <c r="KQR74" s="334"/>
      <c r="KQS74" s="334"/>
      <c r="KQT74" s="335"/>
      <c r="KQU74" s="334"/>
      <c r="KQV74" s="334"/>
      <c r="KQW74" s="334"/>
      <c r="KQX74" s="334"/>
      <c r="KQY74" s="334"/>
      <c r="KQZ74" s="335"/>
      <c r="KRA74" s="334"/>
      <c r="KRB74" s="334"/>
      <c r="KRC74" s="334"/>
      <c r="KRD74" s="334"/>
      <c r="KRE74" s="334"/>
      <c r="KRF74" s="335"/>
      <c r="KRG74" s="334"/>
      <c r="KRH74" s="334"/>
      <c r="KRI74" s="334"/>
      <c r="KRJ74" s="334"/>
      <c r="KRK74" s="334"/>
      <c r="KRL74" s="335"/>
      <c r="KRM74" s="334"/>
      <c r="KRN74" s="334"/>
      <c r="KRO74" s="334"/>
      <c r="KRP74" s="334"/>
      <c r="KRQ74" s="334"/>
      <c r="KRR74" s="335"/>
      <c r="KRS74" s="334"/>
      <c r="KRT74" s="334"/>
      <c r="KRU74" s="334"/>
      <c r="KRV74" s="334"/>
      <c r="KRW74" s="334"/>
      <c r="KRX74" s="335"/>
      <c r="KRY74" s="334"/>
      <c r="KRZ74" s="334"/>
      <c r="KSA74" s="334"/>
      <c r="KSB74" s="334"/>
      <c r="KSC74" s="334"/>
      <c r="KSD74" s="335"/>
      <c r="KSE74" s="334"/>
      <c r="KSF74" s="334"/>
      <c r="KSG74" s="334"/>
      <c r="KSH74" s="334"/>
      <c r="KSI74" s="334"/>
      <c r="KSJ74" s="335"/>
      <c r="KSK74" s="334"/>
      <c r="KSL74" s="334"/>
      <c r="KSM74" s="334"/>
      <c r="KSN74" s="334"/>
      <c r="KSO74" s="334"/>
      <c r="KSP74" s="335"/>
      <c r="KSQ74" s="334"/>
      <c r="KSR74" s="334"/>
      <c r="KSS74" s="334"/>
      <c r="KST74" s="334"/>
      <c r="KSU74" s="334"/>
      <c r="KSV74" s="335"/>
      <c r="KSW74" s="334"/>
      <c r="KSX74" s="334"/>
      <c r="KSY74" s="334"/>
      <c r="KSZ74" s="334"/>
      <c r="KTA74" s="334"/>
      <c r="KTB74" s="335"/>
      <c r="KTC74" s="334"/>
      <c r="KTD74" s="334"/>
      <c r="KTE74" s="334"/>
      <c r="KTF74" s="334"/>
      <c r="KTG74" s="334"/>
      <c r="KTH74" s="335"/>
      <c r="KTI74" s="334"/>
      <c r="KTJ74" s="334"/>
      <c r="KTK74" s="334"/>
      <c r="KTL74" s="334"/>
      <c r="KTM74" s="334"/>
      <c r="KTN74" s="335"/>
      <c r="KTO74" s="334"/>
      <c r="KTP74" s="334"/>
      <c r="KTQ74" s="334"/>
      <c r="KTR74" s="334"/>
      <c r="KTS74" s="334"/>
      <c r="KTT74" s="335"/>
      <c r="KTU74" s="334"/>
      <c r="KTV74" s="334"/>
      <c r="KTW74" s="334"/>
      <c r="KTX74" s="334"/>
      <c r="KTY74" s="334"/>
      <c r="KTZ74" s="335"/>
      <c r="KUA74" s="334"/>
      <c r="KUB74" s="334"/>
      <c r="KUC74" s="334"/>
      <c r="KUD74" s="334"/>
      <c r="KUE74" s="334"/>
      <c r="KUF74" s="335"/>
      <c r="KUG74" s="334"/>
      <c r="KUH74" s="334"/>
      <c r="KUI74" s="334"/>
      <c r="KUJ74" s="334"/>
      <c r="KUK74" s="334"/>
      <c r="KUL74" s="335"/>
      <c r="KUM74" s="334"/>
      <c r="KUN74" s="334"/>
      <c r="KUO74" s="334"/>
      <c r="KUP74" s="334"/>
      <c r="KUQ74" s="334"/>
      <c r="KUR74" s="335"/>
      <c r="KUS74" s="334"/>
      <c r="KUT74" s="334"/>
      <c r="KUU74" s="334"/>
      <c r="KUV74" s="334"/>
      <c r="KUW74" s="334"/>
      <c r="KUX74" s="335"/>
      <c r="KUY74" s="334"/>
      <c r="KUZ74" s="334"/>
      <c r="KVA74" s="334"/>
      <c r="KVB74" s="334"/>
      <c r="KVC74" s="334"/>
      <c r="KVD74" s="335"/>
      <c r="KVE74" s="334"/>
      <c r="KVF74" s="334"/>
      <c r="KVG74" s="334"/>
      <c r="KVH74" s="334"/>
      <c r="KVI74" s="334"/>
      <c r="KVJ74" s="335"/>
      <c r="KVK74" s="334"/>
      <c r="KVL74" s="334"/>
      <c r="KVM74" s="334"/>
      <c r="KVN74" s="334"/>
      <c r="KVO74" s="334"/>
      <c r="KVP74" s="335"/>
      <c r="KVQ74" s="334"/>
      <c r="KVR74" s="334"/>
      <c r="KVS74" s="334"/>
      <c r="KVT74" s="334"/>
      <c r="KVU74" s="334"/>
      <c r="KVV74" s="335"/>
      <c r="KVW74" s="334"/>
      <c r="KVX74" s="334"/>
      <c r="KVY74" s="334"/>
      <c r="KVZ74" s="334"/>
      <c r="KWA74" s="334"/>
      <c r="KWB74" s="335"/>
      <c r="KWC74" s="334"/>
      <c r="KWD74" s="334"/>
      <c r="KWE74" s="334"/>
      <c r="KWF74" s="334"/>
      <c r="KWG74" s="334"/>
      <c r="KWH74" s="335"/>
      <c r="KWI74" s="334"/>
      <c r="KWJ74" s="334"/>
      <c r="KWK74" s="334"/>
      <c r="KWL74" s="334"/>
      <c r="KWM74" s="334"/>
      <c r="KWN74" s="335"/>
      <c r="KWO74" s="334"/>
      <c r="KWP74" s="334"/>
      <c r="KWQ74" s="334"/>
      <c r="KWR74" s="334"/>
      <c r="KWS74" s="334"/>
      <c r="KWT74" s="335"/>
      <c r="KWU74" s="334"/>
      <c r="KWV74" s="334"/>
      <c r="KWW74" s="334"/>
      <c r="KWX74" s="334"/>
      <c r="KWY74" s="334"/>
      <c r="KWZ74" s="335"/>
      <c r="KXA74" s="334"/>
      <c r="KXB74" s="334"/>
      <c r="KXC74" s="334"/>
      <c r="KXD74" s="334"/>
      <c r="KXE74" s="334"/>
      <c r="KXF74" s="335"/>
      <c r="KXG74" s="334"/>
      <c r="KXH74" s="334"/>
      <c r="KXI74" s="334"/>
      <c r="KXJ74" s="334"/>
      <c r="KXK74" s="334"/>
      <c r="KXL74" s="335"/>
      <c r="KXM74" s="334"/>
      <c r="KXN74" s="334"/>
      <c r="KXO74" s="334"/>
      <c r="KXP74" s="334"/>
      <c r="KXQ74" s="334"/>
      <c r="KXR74" s="335"/>
      <c r="KXS74" s="334"/>
      <c r="KXT74" s="334"/>
      <c r="KXU74" s="334"/>
      <c r="KXV74" s="334"/>
      <c r="KXW74" s="334"/>
      <c r="KXX74" s="335"/>
      <c r="KXY74" s="334"/>
      <c r="KXZ74" s="334"/>
      <c r="KYA74" s="334"/>
      <c r="KYB74" s="334"/>
      <c r="KYC74" s="334"/>
      <c r="KYD74" s="335"/>
      <c r="KYE74" s="334"/>
      <c r="KYF74" s="334"/>
      <c r="KYG74" s="334"/>
      <c r="KYH74" s="334"/>
      <c r="KYI74" s="334"/>
      <c r="KYJ74" s="335"/>
      <c r="KYK74" s="334"/>
      <c r="KYL74" s="334"/>
      <c r="KYM74" s="334"/>
      <c r="KYN74" s="334"/>
      <c r="KYO74" s="334"/>
      <c r="KYP74" s="335"/>
      <c r="KYQ74" s="334"/>
      <c r="KYR74" s="334"/>
      <c r="KYS74" s="334"/>
      <c r="KYT74" s="334"/>
      <c r="KYU74" s="334"/>
      <c r="KYV74" s="335"/>
      <c r="KYW74" s="334"/>
      <c r="KYX74" s="334"/>
      <c r="KYY74" s="334"/>
      <c r="KYZ74" s="334"/>
      <c r="KZA74" s="334"/>
      <c r="KZB74" s="335"/>
      <c r="KZC74" s="334"/>
      <c r="KZD74" s="334"/>
      <c r="KZE74" s="334"/>
      <c r="KZF74" s="334"/>
      <c r="KZG74" s="334"/>
      <c r="KZH74" s="335"/>
      <c r="KZI74" s="334"/>
      <c r="KZJ74" s="334"/>
      <c r="KZK74" s="334"/>
      <c r="KZL74" s="334"/>
      <c r="KZM74" s="334"/>
      <c r="KZN74" s="335"/>
      <c r="KZO74" s="334"/>
      <c r="KZP74" s="334"/>
      <c r="KZQ74" s="334"/>
      <c r="KZR74" s="334"/>
      <c r="KZS74" s="334"/>
      <c r="KZT74" s="335"/>
      <c r="KZU74" s="334"/>
      <c r="KZV74" s="334"/>
      <c r="KZW74" s="334"/>
      <c r="KZX74" s="334"/>
      <c r="KZY74" s="334"/>
      <c r="KZZ74" s="335"/>
      <c r="LAA74" s="334"/>
      <c r="LAB74" s="334"/>
      <c r="LAC74" s="334"/>
      <c r="LAD74" s="334"/>
      <c r="LAE74" s="334"/>
      <c r="LAF74" s="335"/>
      <c r="LAG74" s="334"/>
      <c r="LAH74" s="334"/>
      <c r="LAI74" s="334"/>
      <c r="LAJ74" s="334"/>
      <c r="LAK74" s="334"/>
      <c r="LAL74" s="335"/>
      <c r="LAM74" s="334"/>
      <c r="LAN74" s="334"/>
      <c r="LAO74" s="334"/>
      <c r="LAP74" s="334"/>
      <c r="LAQ74" s="334"/>
      <c r="LAR74" s="335"/>
      <c r="LAS74" s="334"/>
      <c r="LAT74" s="334"/>
      <c r="LAU74" s="334"/>
      <c r="LAV74" s="334"/>
      <c r="LAW74" s="334"/>
      <c r="LAX74" s="335"/>
      <c r="LAY74" s="334"/>
      <c r="LAZ74" s="334"/>
      <c r="LBA74" s="334"/>
      <c r="LBB74" s="334"/>
      <c r="LBC74" s="334"/>
      <c r="LBD74" s="335"/>
      <c r="LBE74" s="334"/>
      <c r="LBF74" s="334"/>
      <c r="LBG74" s="334"/>
      <c r="LBH74" s="334"/>
      <c r="LBI74" s="334"/>
      <c r="LBJ74" s="335"/>
      <c r="LBK74" s="334"/>
      <c r="LBL74" s="334"/>
      <c r="LBM74" s="334"/>
      <c r="LBN74" s="334"/>
      <c r="LBO74" s="334"/>
      <c r="LBP74" s="335"/>
      <c r="LBQ74" s="334"/>
      <c r="LBR74" s="334"/>
      <c r="LBS74" s="334"/>
      <c r="LBT74" s="334"/>
      <c r="LBU74" s="334"/>
      <c r="LBV74" s="335"/>
      <c r="LBW74" s="334"/>
      <c r="LBX74" s="334"/>
      <c r="LBY74" s="334"/>
      <c r="LBZ74" s="334"/>
      <c r="LCA74" s="334"/>
      <c r="LCB74" s="335"/>
      <c r="LCC74" s="334"/>
      <c r="LCD74" s="334"/>
      <c r="LCE74" s="334"/>
      <c r="LCF74" s="334"/>
      <c r="LCG74" s="334"/>
      <c r="LCH74" s="335"/>
      <c r="LCI74" s="334"/>
      <c r="LCJ74" s="334"/>
      <c r="LCK74" s="334"/>
      <c r="LCL74" s="334"/>
      <c r="LCM74" s="334"/>
      <c r="LCN74" s="335"/>
      <c r="LCO74" s="334"/>
      <c r="LCP74" s="334"/>
      <c r="LCQ74" s="334"/>
      <c r="LCR74" s="334"/>
      <c r="LCS74" s="334"/>
      <c r="LCT74" s="335"/>
      <c r="LCU74" s="334"/>
      <c r="LCV74" s="334"/>
      <c r="LCW74" s="334"/>
      <c r="LCX74" s="334"/>
      <c r="LCY74" s="334"/>
      <c r="LCZ74" s="335"/>
      <c r="LDA74" s="334"/>
      <c r="LDB74" s="334"/>
      <c r="LDC74" s="334"/>
      <c r="LDD74" s="334"/>
      <c r="LDE74" s="334"/>
      <c r="LDF74" s="335"/>
      <c r="LDG74" s="334"/>
      <c r="LDH74" s="334"/>
      <c r="LDI74" s="334"/>
      <c r="LDJ74" s="334"/>
      <c r="LDK74" s="334"/>
      <c r="LDL74" s="335"/>
      <c r="LDM74" s="334"/>
      <c r="LDN74" s="334"/>
      <c r="LDO74" s="334"/>
      <c r="LDP74" s="334"/>
      <c r="LDQ74" s="334"/>
      <c r="LDR74" s="335"/>
      <c r="LDS74" s="334"/>
      <c r="LDT74" s="334"/>
      <c r="LDU74" s="334"/>
      <c r="LDV74" s="334"/>
      <c r="LDW74" s="334"/>
      <c r="LDX74" s="335"/>
      <c r="LDY74" s="334"/>
      <c r="LDZ74" s="334"/>
      <c r="LEA74" s="334"/>
      <c r="LEB74" s="334"/>
      <c r="LEC74" s="334"/>
      <c r="LED74" s="335"/>
      <c r="LEE74" s="334"/>
      <c r="LEF74" s="334"/>
      <c r="LEG74" s="334"/>
      <c r="LEH74" s="334"/>
      <c r="LEI74" s="334"/>
      <c r="LEJ74" s="335"/>
      <c r="LEK74" s="334"/>
      <c r="LEL74" s="334"/>
      <c r="LEM74" s="334"/>
      <c r="LEN74" s="334"/>
      <c r="LEO74" s="334"/>
      <c r="LEP74" s="335"/>
      <c r="LEQ74" s="334"/>
      <c r="LER74" s="334"/>
      <c r="LES74" s="334"/>
      <c r="LET74" s="334"/>
      <c r="LEU74" s="334"/>
      <c r="LEV74" s="335"/>
      <c r="LEW74" s="334"/>
      <c r="LEX74" s="334"/>
      <c r="LEY74" s="334"/>
      <c r="LEZ74" s="334"/>
      <c r="LFA74" s="334"/>
      <c r="LFB74" s="335"/>
      <c r="LFC74" s="334"/>
      <c r="LFD74" s="334"/>
      <c r="LFE74" s="334"/>
      <c r="LFF74" s="334"/>
      <c r="LFG74" s="334"/>
      <c r="LFH74" s="335"/>
      <c r="LFI74" s="334"/>
      <c r="LFJ74" s="334"/>
      <c r="LFK74" s="334"/>
      <c r="LFL74" s="334"/>
      <c r="LFM74" s="334"/>
      <c r="LFN74" s="335"/>
      <c r="LFO74" s="334"/>
      <c r="LFP74" s="334"/>
      <c r="LFQ74" s="334"/>
      <c r="LFR74" s="334"/>
      <c r="LFS74" s="334"/>
      <c r="LFT74" s="335"/>
      <c r="LFU74" s="334"/>
      <c r="LFV74" s="334"/>
      <c r="LFW74" s="334"/>
      <c r="LFX74" s="334"/>
      <c r="LFY74" s="334"/>
      <c r="LFZ74" s="335"/>
      <c r="LGA74" s="334"/>
      <c r="LGB74" s="334"/>
      <c r="LGC74" s="334"/>
      <c r="LGD74" s="334"/>
      <c r="LGE74" s="334"/>
      <c r="LGF74" s="335"/>
      <c r="LGG74" s="334"/>
      <c r="LGH74" s="334"/>
      <c r="LGI74" s="334"/>
      <c r="LGJ74" s="334"/>
      <c r="LGK74" s="334"/>
      <c r="LGL74" s="335"/>
      <c r="LGM74" s="334"/>
      <c r="LGN74" s="334"/>
      <c r="LGO74" s="334"/>
      <c r="LGP74" s="334"/>
      <c r="LGQ74" s="334"/>
      <c r="LGR74" s="335"/>
      <c r="LGS74" s="334"/>
      <c r="LGT74" s="334"/>
      <c r="LGU74" s="334"/>
      <c r="LGV74" s="334"/>
      <c r="LGW74" s="334"/>
      <c r="LGX74" s="335"/>
      <c r="LGY74" s="334"/>
      <c r="LGZ74" s="334"/>
      <c r="LHA74" s="334"/>
      <c r="LHB74" s="334"/>
      <c r="LHC74" s="334"/>
      <c r="LHD74" s="335"/>
      <c r="LHE74" s="334"/>
      <c r="LHF74" s="334"/>
      <c r="LHG74" s="334"/>
      <c r="LHH74" s="334"/>
      <c r="LHI74" s="334"/>
      <c r="LHJ74" s="335"/>
      <c r="LHK74" s="334"/>
      <c r="LHL74" s="334"/>
      <c r="LHM74" s="334"/>
      <c r="LHN74" s="334"/>
      <c r="LHO74" s="334"/>
      <c r="LHP74" s="335"/>
      <c r="LHQ74" s="334"/>
      <c r="LHR74" s="334"/>
      <c r="LHS74" s="334"/>
      <c r="LHT74" s="334"/>
      <c r="LHU74" s="334"/>
      <c r="LHV74" s="335"/>
      <c r="LHW74" s="334"/>
      <c r="LHX74" s="334"/>
      <c r="LHY74" s="334"/>
      <c r="LHZ74" s="334"/>
      <c r="LIA74" s="334"/>
      <c r="LIB74" s="335"/>
      <c r="LIC74" s="334"/>
      <c r="LID74" s="334"/>
      <c r="LIE74" s="334"/>
      <c r="LIF74" s="334"/>
      <c r="LIG74" s="334"/>
      <c r="LIH74" s="335"/>
      <c r="LII74" s="334"/>
      <c r="LIJ74" s="334"/>
      <c r="LIK74" s="334"/>
      <c r="LIL74" s="334"/>
      <c r="LIM74" s="334"/>
      <c r="LIN74" s="335"/>
      <c r="LIO74" s="334"/>
      <c r="LIP74" s="334"/>
      <c r="LIQ74" s="334"/>
      <c r="LIR74" s="334"/>
      <c r="LIS74" s="334"/>
      <c r="LIT74" s="335"/>
      <c r="LIU74" s="334"/>
      <c r="LIV74" s="334"/>
      <c r="LIW74" s="334"/>
      <c r="LIX74" s="334"/>
      <c r="LIY74" s="334"/>
      <c r="LIZ74" s="335"/>
      <c r="LJA74" s="334"/>
      <c r="LJB74" s="334"/>
      <c r="LJC74" s="334"/>
      <c r="LJD74" s="334"/>
      <c r="LJE74" s="334"/>
      <c r="LJF74" s="335"/>
      <c r="LJG74" s="334"/>
      <c r="LJH74" s="334"/>
      <c r="LJI74" s="334"/>
      <c r="LJJ74" s="334"/>
      <c r="LJK74" s="334"/>
      <c r="LJL74" s="335"/>
      <c r="LJM74" s="334"/>
      <c r="LJN74" s="334"/>
      <c r="LJO74" s="334"/>
      <c r="LJP74" s="334"/>
      <c r="LJQ74" s="334"/>
      <c r="LJR74" s="335"/>
      <c r="LJS74" s="334"/>
      <c r="LJT74" s="334"/>
      <c r="LJU74" s="334"/>
      <c r="LJV74" s="334"/>
      <c r="LJW74" s="334"/>
      <c r="LJX74" s="335"/>
      <c r="LJY74" s="334"/>
      <c r="LJZ74" s="334"/>
      <c r="LKA74" s="334"/>
      <c r="LKB74" s="334"/>
      <c r="LKC74" s="334"/>
      <c r="LKD74" s="335"/>
      <c r="LKE74" s="334"/>
      <c r="LKF74" s="334"/>
      <c r="LKG74" s="334"/>
      <c r="LKH74" s="334"/>
      <c r="LKI74" s="334"/>
      <c r="LKJ74" s="335"/>
      <c r="LKK74" s="334"/>
      <c r="LKL74" s="334"/>
      <c r="LKM74" s="334"/>
      <c r="LKN74" s="334"/>
      <c r="LKO74" s="334"/>
      <c r="LKP74" s="335"/>
      <c r="LKQ74" s="334"/>
      <c r="LKR74" s="334"/>
      <c r="LKS74" s="334"/>
      <c r="LKT74" s="334"/>
      <c r="LKU74" s="334"/>
      <c r="LKV74" s="335"/>
      <c r="LKW74" s="334"/>
      <c r="LKX74" s="334"/>
      <c r="LKY74" s="334"/>
      <c r="LKZ74" s="334"/>
      <c r="LLA74" s="334"/>
      <c r="LLB74" s="335"/>
      <c r="LLC74" s="334"/>
      <c r="LLD74" s="334"/>
      <c r="LLE74" s="334"/>
      <c r="LLF74" s="334"/>
      <c r="LLG74" s="334"/>
      <c r="LLH74" s="335"/>
      <c r="LLI74" s="334"/>
      <c r="LLJ74" s="334"/>
      <c r="LLK74" s="334"/>
      <c r="LLL74" s="334"/>
      <c r="LLM74" s="334"/>
      <c r="LLN74" s="335"/>
      <c r="LLO74" s="334"/>
      <c r="LLP74" s="334"/>
      <c r="LLQ74" s="334"/>
      <c r="LLR74" s="334"/>
      <c r="LLS74" s="334"/>
      <c r="LLT74" s="335"/>
      <c r="LLU74" s="334"/>
      <c r="LLV74" s="334"/>
      <c r="LLW74" s="334"/>
      <c r="LLX74" s="334"/>
      <c r="LLY74" s="334"/>
      <c r="LLZ74" s="335"/>
      <c r="LMA74" s="334"/>
      <c r="LMB74" s="334"/>
      <c r="LMC74" s="334"/>
      <c r="LMD74" s="334"/>
      <c r="LME74" s="334"/>
      <c r="LMF74" s="335"/>
      <c r="LMG74" s="334"/>
      <c r="LMH74" s="334"/>
      <c r="LMI74" s="334"/>
      <c r="LMJ74" s="334"/>
      <c r="LMK74" s="334"/>
      <c r="LML74" s="335"/>
      <c r="LMM74" s="334"/>
      <c r="LMN74" s="334"/>
      <c r="LMO74" s="334"/>
      <c r="LMP74" s="334"/>
      <c r="LMQ74" s="334"/>
      <c r="LMR74" s="335"/>
      <c r="LMS74" s="334"/>
      <c r="LMT74" s="334"/>
      <c r="LMU74" s="334"/>
      <c r="LMV74" s="334"/>
      <c r="LMW74" s="334"/>
      <c r="LMX74" s="335"/>
      <c r="LMY74" s="334"/>
      <c r="LMZ74" s="334"/>
      <c r="LNA74" s="334"/>
      <c r="LNB74" s="334"/>
      <c r="LNC74" s="334"/>
      <c r="LND74" s="335"/>
      <c r="LNE74" s="334"/>
      <c r="LNF74" s="334"/>
      <c r="LNG74" s="334"/>
      <c r="LNH74" s="334"/>
      <c r="LNI74" s="334"/>
      <c r="LNJ74" s="335"/>
      <c r="LNK74" s="334"/>
      <c r="LNL74" s="334"/>
      <c r="LNM74" s="334"/>
      <c r="LNN74" s="334"/>
      <c r="LNO74" s="334"/>
      <c r="LNP74" s="335"/>
      <c r="LNQ74" s="334"/>
      <c r="LNR74" s="334"/>
      <c r="LNS74" s="334"/>
      <c r="LNT74" s="334"/>
      <c r="LNU74" s="334"/>
      <c r="LNV74" s="335"/>
      <c r="LNW74" s="334"/>
      <c r="LNX74" s="334"/>
      <c r="LNY74" s="334"/>
      <c r="LNZ74" s="334"/>
      <c r="LOA74" s="334"/>
      <c r="LOB74" s="335"/>
      <c r="LOC74" s="334"/>
      <c r="LOD74" s="334"/>
      <c r="LOE74" s="334"/>
      <c r="LOF74" s="334"/>
      <c r="LOG74" s="334"/>
      <c r="LOH74" s="335"/>
      <c r="LOI74" s="334"/>
      <c r="LOJ74" s="334"/>
      <c r="LOK74" s="334"/>
      <c r="LOL74" s="334"/>
      <c r="LOM74" s="334"/>
      <c r="LON74" s="335"/>
      <c r="LOO74" s="334"/>
      <c r="LOP74" s="334"/>
      <c r="LOQ74" s="334"/>
      <c r="LOR74" s="334"/>
      <c r="LOS74" s="334"/>
      <c r="LOT74" s="335"/>
      <c r="LOU74" s="334"/>
      <c r="LOV74" s="334"/>
      <c r="LOW74" s="334"/>
      <c r="LOX74" s="334"/>
      <c r="LOY74" s="334"/>
      <c r="LOZ74" s="335"/>
      <c r="LPA74" s="334"/>
      <c r="LPB74" s="334"/>
      <c r="LPC74" s="334"/>
      <c r="LPD74" s="334"/>
      <c r="LPE74" s="334"/>
      <c r="LPF74" s="335"/>
      <c r="LPG74" s="334"/>
      <c r="LPH74" s="334"/>
      <c r="LPI74" s="334"/>
      <c r="LPJ74" s="334"/>
      <c r="LPK74" s="334"/>
      <c r="LPL74" s="335"/>
      <c r="LPM74" s="334"/>
      <c r="LPN74" s="334"/>
      <c r="LPO74" s="334"/>
      <c r="LPP74" s="334"/>
      <c r="LPQ74" s="334"/>
      <c r="LPR74" s="335"/>
      <c r="LPS74" s="334"/>
      <c r="LPT74" s="334"/>
      <c r="LPU74" s="334"/>
      <c r="LPV74" s="334"/>
      <c r="LPW74" s="334"/>
      <c r="LPX74" s="335"/>
      <c r="LPY74" s="334"/>
      <c r="LPZ74" s="334"/>
      <c r="LQA74" s="334"/>
      <c r="LQB74" s="334"/>
      <c r="LQC74" s="334"/>
      <c r="LQD74" s="335"/>
      <c r="LQE74" s="334"/>
      <c r="LQF74" s="334"/>
      <c r="LQG74" s="334"/>
      <c r="LQH74" s="334"/>
      <c r="LQI74" s="334"/>
      <c r="LQJ74" s="335"/>
      <c r="LQK74" s="334"/>
      <c r="LQL74" s="334"/>
      <c r="LQM74" s="334"/>
      <c r="LQN74" s="334"/>
      <c r="LQO74" s="334"/>
      <c r="LQP74" s="335"/>
      <c r="LQQ74" s="334"/>
      <c r="LQR74" s="334"/>
      <c r="LQS74" s="334"/>
      <c r="LQT74" s="334"/>
      <c r="LQU74" s="334"/>
      <c r="LQV74" s="335"/>
      <c r="LQW74" s="334"/>
      <c r="LQX74" s="334"/>
      <c r="LQY74" s="334"/>
      <c r="LQZ74" s="334"/>
      <c r="LRA74" s="334"/>
      <c r="LRB74" s="335"/>
      <c r="LRC74" s="334"/>
      <c r="LRD74" s="334"/>
      <c r="LRE74" s="334"/>
      <c r="LRF74" s="334"/>
      <c r="LRG74" s="334"/>
      <c r="LRH74" s="335"/>
      <c r="LRI74" s="334"/>
      <c r="LRJ74" s="334"/>
      <c r="LRK74" s="334"/>
      <c r="LRL74" s="334"/>
      <c r="LRM74" s="334"/>
      <c r="LRN74" s="335"/>
      <c r="LRO74" s="334"/>
      <c r="LRP74" s="334"/>
      <c r="LRQ74" s="334"/>
      <c r="LRR74" s="334"/>
      <c r="LRS74" s="334"/>
      <c r="LRT74" s="335"/>
      <c r="LRU74" s="334"/>
      <c r="LRV74" s="334"/>
      <c r="LRW74" s="334"/>
      <c r="LRX74" s="334"/>
      <c r="LRY74" s="334"/>
      <c r="LRZ74" s="335"/>
      <c r="LSA74" s="334"/>
      <c r="LSB74" s="334"/>
      <c r="LSC74" s="334"/>
      <c r="LSD74" s="334"/>
      <c r="LSE74" s="334"/>
      <c r="LSF74" s="335"/>
      <c r="LSG74" s="334"/>
      <c r="LSH74" s="334"/>
      <c r="LSI74" s="334"/>
      <c r="LSJ74" s="334"/>
      <c r="LSK74" s="334"/>
      <c r="LSL74" s="335"/>
      <c r="LSM74" s="334"/>
      <c r="LSN74" s="334"/>
      <c r="LSO74" s="334"/>
      <c r="LSP74" s="334"/>
      <c r="LSQ74" s="334"/>
      <c r="LSR74" s="335"/>
      <c r="LSS74" s="334"/>
      <c r="LST74" s="334"/>
      <c r="LSU74" s="334"/>
      <c r="LSV74" s="334"/>
      <c r="LSW74" s="334"/>
      <c r="LSX74" s="335"/>
      <c r="LSY74" s="334"/>
      <c r="LSZ74" s="334"/>
      <c r="LTA74" s="334"/>
      <c r="LTB74" s="334"/>
      <c r="LTC74" s="334"/>
      <c r="LTD74" s="335"/>
      <c r="LTE74" s="334"/>
      <c r="LTF74" s="334"/>
      <c r="LTG74" s="334"/>
      <c r="LTH74" s="334"/>
      <c r="LTI74" s="334"/>
      <c r="LTJ74" s="335"/>
      <c r="LTK74" s="334"/>
      <c r="LTL74" s="334"/>
      <c r="LTM74" s="334"/>
      <c r="LTN74" s="334"/>
      <c r="LTO74" s="334"/>
      <c r="LTP74" s="335"/>
      <c r="LTQ74" s="334"/>
      <c r="LTR74" s="334"/>
      <c r="LTS74" s="334"/>
      <c r="LTT74" s="334"/>
      <c r="LTU74" s="334"/>
      <c r="LTV74" s="335"/>
      <c r="LTW74" s="334"/>
      <c r="LTX74" s="334"/>
      <c r="LTY74" s="334"/>
      <c r="LTZ74" s="334"/>
      <c r="LUA74" s="334"/>
      <c r="LUB74" s="335"/>
      <c r="LUC74" s="334"/>
      <c r="LUD74" s="334"/>
      <c r="LUE74" s="334"/>
      <c r="LUF74" s="334"/>
      <c r="LUG74" s="334"/>
      <c r="LUH74" s="335"/>
      <c r="LUI74" s="334"/>
      <c r="LUJ74" s="334"/>
      <c r="LUK74" s="334"/>
      <c r="LUL74" s="334"/>
      <c r="LUM74" s="334"/>
      <c r="LUN74" s="335"/>
      <c r="LUO74" s="334"/>
      <c r="LUP74" s="334"/>
      <c r="LUQ74" s="334"/>
      <c r="LUR74" s="334"/>
      <c r="LUS74" s="334"/>
      <c r="LUT74" s="335"/>
      <c r="LUU74" s="334"/>
      <c r="LUV74" s="334"/>
      <c r="LUW74" s="334"/>
      <c r="LUX74" s="334"/>
      <c r="LUY74" s="334"/>
      <c r="LUZ74" s="335"/>
      <c r="LVA74" s="334"/>
      <c r="LVB74" s="334"/>
      <c r="LVC74" s="334"/>
      <c r="LVD74" s="334"/>
      <c r="LVE74" s="334"/>
      <c r="LVF74" s="335"/>
      <c r="LVG74" s="334"/>
      <c r="LVH74" s="334"/>
      <c r="LVI74" s="334"/>
      <c r="LVJ74" s="334"/>
      <c r="LVK74" s="334"/>
      <c r="LVL74" s="335"/>
      <c r="LVM74" s="334"/>
      <c r="LVN74" s="334"/>
      <c r="LVO74" s="334"/>
      <c r="LVP74" s="334"/>
      <c r="LVQ74" s="334"/>
      <c r="LVR74" s="335"/>
      <c r="LVS74" s="334"/>
      <c r="LVT74" s="334"/>
      <c r="LVU74" s="334"/>
      <c r="LVV74" s="334"/>
      <c r="LVW74" s="334"/>
      <c r="LVX74" s="335"/>
      <c r="LVY74" s="334"/>
      <c r="LVZ74" s="334"/>
      <c r="LWA74" s="334"/>
      <c r="LWB74" s="334"/>
      <c r="LWC74" s="334"/>
      <c r="LWD74" s="335"/>
      <c r="LWE74" s="334"/>
      <c r="LWF74" s="334"/>
      <c r="LWG74" s="334"/>
      <c r="LWH74" s="334"/>
      <c r="LWI74" s="334"/>
      <c r="LWJ74" s="335"/>
      <c r="LWK74" s="334"/>
      <c r="LWL74" s="334"/>
      <c r="LWM74" s="334"/>
      <c r="LWN74" s="334"/>
      <c r="LWO74" s="334"/>
      <c r="LWP74" s="335"/>
      <c r="LWQ74" s="334"/>
      <c r="LWR74" s="334"/>
      <c r="LWS74" s="334"/>
      <c r="LWT74" s="334"/>
      <c r="LWU74" s="334"/>
      <c r="LWV74" s="335"/>
      <c r="LWW74" s="334"/>
      <c r="LWX74" s="334"/>
      <c r="LWY74" s="334"/>
      <c r="LWZ74" s="334"/>
      <c r="LXA74" s="334"/>
      <c r="LXB74" s="335"/>
      <c r="LXC74" s="334"/>
      <c r="LXD74" s="334"/>
      <c r="LXE74" s="334"/>
      <c r="LXF74" s="334"/>
      <c r="LXG74" s="334"/>
      <c r="LXH74" s="335"/>
      <c r="LXI74" s="334"/>
      <c r="LXJ74" s="334"/>
      <c r="LXK74" s="334"/>
      <c r="LXL74" s="334"/>
      <c r="LXM74" s="334"/>
      <c r="LXN74" s="335"/>
      <c r="LXO74" s="334"/>
      <c r="LXP74" s="334"/>
      <c r="LXQ74" s="334"/>
      <c r="LXR74" s="334"/>
      <c r="LXS74" s="334"/>
      <c r="LXT74" s="335"/>
      <c r="LXU74" s="334"/>
      <c r="LXV74" s="334"/>
      <c r="LXW74" s="334"/>
      <c r="LXX74" s="334"/>
      <c r="LXY74" s="334"/>
      <c r="LXZ74" s="335"/>
      <c r="LYA74" s="334"/>
      <c r="LYB74" s="334"/>
      <c r="LYC74" s="334"/>
      <c r="LYD74" s="334"/>
      <c r="LYE74" s="334"/>
      <c r="LYF74" s="335"/>
      <c r="LYG74" s="334"/>
      <c r="LYH74" s="334"/>
      <c r="LYI74" s="334"/>
      <c r="LYJ74" s="334"/>
      <c r="LYK74" s="334"/>
      <c r="LYL74" s="335"/>
      <c r="LYM74" s="334"/>
      <c r="LYN74" s="334"/>
      <c r="LYO74" s="334"/>
      <c r="LYP74" s="334"/>
      <c r="LYQ74" s="334"/>
      <c r="LYR74" s="335"/>
      <c r="LYS74" s="334"/>
      <c r="LYT74" s="334"/>
      <c r="LYU74" s="334"/>
      <c r="LYV74" s="334"/>
      <c r="LYW74" s="334"/>
      <c r="LYX74" s="335"/>
      <c r="LYY74" s="334"/>
      <c r="LYZ74" s="334"/>
      <c r="LZA74" s="334"/>
      <c r="LZB74" s="334"/>
      <c r="LZC74" s="334"/>
      <c r="LZD74" s="335"/>
      <c r="LZE74" s="334"/>
      <c r="LZF74" s="334"/>
      <c r="LZG74" s="334"/>
      <c r="LZH74" s="334"/>
      <c r="LZI74" s="334"/>
      <c r="LZJ74" s="335"/>
      <c r="LZK74" s="334"/>
      <c r="LZL74" s="334"/>
      <c r="LZM74" s="334"/>
      <c r="LZN74" s="334"/>
      <c r="LZO74" s="334"/>
      <c r="LZP74" s="335"/>
      <c r="LZQ74" s="334"/>
      <c r="LZR74" s="334"/>
      <c r="LZS74" s="334"/>
      <c r="LZT74" s="334"/>
      <c r="LZU74" s="334"/>
      <c r="LZV74" s="335"/>
      <c r="LZW74" s="334"/>
      <c r="LZX74" s="334"/>
      <c r="LZY74" s="334"/>
      <c r="LZZ74" s="334"/>
      <c r="MAA74" s="334"/>
      <c r="MAB74" s="335"/>
      <c r="MAC74" s="334"/>
      <c r="MAD74" s="334"/>
      <c r="MAE74" s="334"/>
      <c r="MAF74" s="334"/>
      <c r="MAG74" s="334"/>
      <c r="MAH74" s="335"/>
      <c r="MAI74" s="334"/>
      <c r="MAJ74" s="334"/>
      <c r="MAK74" s="334"/>
      <c r="MAL74" s="334"/>
      <c r="MAM74" s="334"/>
      <c r="MAN74" s="335"/>
      <c r="MAO74" s="334"/>
      <c r="MAP74" s="334"/>
      <c r="MAQ74" s="334"/>
      <c r="MAR74" s="334"/>
      <c r="MAS74" s="334"/>
      <c r="MAT74" s="335"/>
      <c r="MAU74" s="334"/>
      <c r="MAV74" s="334"/>
      <c r="MAW74" s="334"/>
      <c r="MAX74" s="334"/>
      <c r="MAY74" s="334"/>
      <c r="MAZ74" s="335"/>
      <c r="MBA74" s="334"/>
      <c r="MBB74" s="334"/>
      <c r="MBC74" s="334"/>
      <c r="MBD74" s="334"/>
      <c r="MBE74" s="334"/>
      <c r="MBF74" s="335"/>
      <c r="MBG74" s="334"/>
      <c r="MBH74" s="334"/>
      <c r="MBI74" s="334"/>
      <c r="MBJ74" s="334"/>
      <c r="MBK74" s="334"/>
      <c r="MBL74" s="335"/>
      <c r="MBM74" s="334"/>
      <c r="MBN74" s="334"/>
      <c r="MBO74" s="334"/>
      <c r="MBP74" s="334"/>
      <c r="MBQ74" s="334"/>
      <c r="MBR74" s="335"/>
      <c r="MBS74" s="334"/>
      <c r="MBT74" s="334"/>
      <c r="MBU74" s="334"/>
      <c r="MBV74" s="334"/>
      <c r="MBW74" s="334"/>
      <c r="MBX74" s="335"/>
      <c r="MBY74" s="334"/>
      <c r="MBZ74" s="334"/>
      <c r="MCA74" s="334"/>
      <c r="MCB74" s="334"/>
      <c r="MCC74" s="334"/>
      <c r="MCD74" s="335"/>
      <c r="MCE74" s="334"/>
      <c r="MCF74" s="334"/>
      <c r="MCG74" s="334"/>
      <c r="MCH74" s="334"/>
      <c r="MCI74" s="334"/>
      <c r="MCJ74" s="335"/>
      <c r="MCK74" s="334"/>
      <c r="MCL74" s="334"/>
      <c r="MCM74" s="334"/>
      <c r="MCN74" s="334"/>
      <c r="MCO74" s="334"/>
      <c r="MCP74" s="335"/>
      <c r="MCQ74" s="334"/>
      <c r="MCR74" s="334"/>
      <c r="MCS74" s="334"/>
      <c r="MCT74" s="334"/>
      <c r="MCU74" s="334"/>
      <c r="MCV74" s="335"/>
      <c r="MCW74" s="334"/>
      <c r="MCX74" s="334"/>
      <c r="MCY74" s="334"/>
      <c r="MCZ74" s="334"/>
      <c r="MDA74" s="334"/>
      <c r="MDB74" s="335"/>
      <c r="MDC74" s="334"/>
      <c r="MDD74" s="334"/>
      <c r="MDE74" s="334"/>
      <c r="MDF74" s="334"/>
      <c r="MDG74" s="334"/>
      <c r="MDH74" s="335"/>
      <c r="MDI74" s="334"/>
      <c r="MDJ74" s="334"/>
      <c r="MDK74" s="334"/>
      <c r="MDL74" s="334"/>
      <c r="MDM74" s="334"/>
      <c r="MDN74" s="335"/>
      <c r="MDO74" s="334"/>
      <c r="MDP74" s="334"/>
      <c r="MDQ74" s="334"/>
      <c r="MDR74" s="334"/>
      <c r="MDS74" s="334"/>
      <c r="MDT74" s="335"/>
      <c r="MDU74" s="334"/>
      <c r="MDV74" s="334"/>
      <c r="MDW74" s="334"/>
      <c r="MDX74" s="334"/>
      <c r="MDY74" s="334"/>
      <c r="MDZ74" s="335"/>
      <c r="MEA74" s="334"/>
      <c r="MEB74" s="334"/>
      <c r="MEC74" s="334"/>
      <c r="MED74" s="334"/>
      <c r="MEE74" s="334"/>
      <c r="MEF74" s="335"/>
      <c r="MEG74" s="334"/>
      <c r="MEH74" s="334"/>
      <c r="MEI74" s="334"/>
      <c r="MEJ74" s="334"/>
      <c r="MEK74" s="334"/>
      <c r="MEL74" s="335"/>
      <c r="MEM74" s="334"/>
      <c r="MEN74" s="334"/>
      <c r="MEO74" s="334"/>
      <c r="MEP74" s="334"/>
      <c r="MEQ74" s="334"/>
      <c r="MER74" s="335"/>
      <c r="MES74" s="334"/>
      <c r="MET74" s="334"/>
      <c r="MEU74" s="334"/>
      <c r="MEV74" s="334"/>
      <c r="MEW74" s="334"/>
      <c r="MEX74" s="335"/>
      <c r="MEY74" s="334"/>
      <c r="MEZ74" s="334"/>
      <c r="MFA74" s="334"/>
      <c r="MFB74" s="334"/>
      <c r="MFC74" s="334"/>
      <c r="MFD74" s="335"/>
      <c r="MFE74" s="334"/>
      <c r="MFF74" s="334"/>
      <c r="MFG74" s="334"/>
      <c r="MFH74" s="334"/>
      <c r="MFI74" s="334"/>
      <c r="MFJ74" s="335"/>
      <c r="MFK74" s="334"/>
      <c r="MFL74" s="334"/>
      <c r="MFM74" s="334"/>
      <c r="MFN74" s="334"/>
      <c r="MFO74" s="334"/>
      <c r="MFP74" s="335"/>
      <c r="MFQ74" s="334"/>
      <c r="MFR74" s="334"/>
      <c r="MFS74" s="334"/>
      <c r="MFT74" s="334"/>
      <c r="MFU74" s="334"/>
      <c r="MFV74" s="335"/>
      <c r="MFW74" s="334"/>
      <c r="MFX74" s="334"/>
      <c r="MFY74" s="334"/>
      <c r="MFZ74" s="334"/>
      <c r="MGA74" s="334"/>
      <c r="MGB74" s="335"/>
      <c r="MGC74" s="334"/>
      <c r="MGD74" s="334"/>
      <c r="MGE74" s="334"/>
      <c r="MGF74" s="334"/>
      <c r="MGG74" s="334"/>
      <c r="MGH74" s="335"/>
      <c r="MGI74" s="334"/>
      <c r="MGJ74" s="334"/>
      <c r="MGK74" s="334"/>
      <c r="MGL74" s="334"/>
      <c r="MGM74" s="334"/>
      <c r="MGN74" s="335"/>
      <c r="MGO74" s="334"/>
      <c r="MGP74" s="334"/>
      <c r="MGQ74" s="334"/>
      <c r="MGR74" s="334"/>
      <c r="MGS74" s="334"/>
      <c r="MGT74" s="335"/>
      <c r="MGU74" s="334"/>
      <c r="MGV74" s="334"/>
      <c r="MGW74" s="334"/>
      <c r="MGX74" s="334"/>
      <c r="MGY74" s="334"/>
      <c r="MGZ74" s="335"/>
      <c r="MHA74" s="334"/>
      <c r="MHB74" s="334"/>
      <c r="MHC74" s="334"/>
      <c r="MHD74" s="334"/>
      <c r="MHE74" s="334"/>
      <c r="MHF74" s="335"/>
      <c r="MHG74" s="334"/>
      <c r="MHH74" s="334"/>
      <c r="MHI74" s="334"/>
      <c r="MHJ74" s="334"/>
      <c r="MHK74" s="334"/>
      <c r="MHL74" s="335"/>
      <c r="MHM74" s="334"/>
      <c r="MHN74" s="334"/>
      <c r="MHO74" s="334"/>
      <c r="MHP74" s="334"/>
      <c r="MHQ74" s="334"/>
      <c r="MHR74" s="335"/>
      <c r="MHS74" s="334"/>
      <c r="MHT74" s="334"/>
      <c r="MHU74" s="334"/>
      <c r="MHV74" s="334"/>
      <c r="MHW74" s="334"/>
      <c r="MHX74" s="335"/>
      <c r="MHY74" s="334"/>
      <c r="MHZ74" s="334"/>
      <c r="MIA74" s="334"/>
      <c r="MIB74" s="334"/>
      <c r="MIC74" s="334"/>
      <c r="MID74" s="335"/>
      <c r="MIE74" s="334"/>
      <c r="MIF74" s="334"/>
      <c r="MIG74" s="334"/>
      <c r="MIH74" s="334"/>
      <c r="MII74" s="334"/>
      <c r="MIJ74" s="335"/>
      <c r="MIK74" s="334"/>
      <c r="MIL74" s="334"/>
      <c r="MIM74" s="334"/>
      <c r="MIN74" s="334"/>
      <c r="MIO74" s="334"/>
      <c r="MIP74" s="335"/>
      <c r="MIQ74" s="334"/>
      <c r="MIR74" s="334"/>
      <c r="MIS74" s="334"/>
      <c r="MIT74" s="334"/>
      <c r="MIU74" s="334"/>
      <c r="MIV74" s="335"/>
      <c r="MIW74" s="334"/>
      <c r="MIX74" s="334"/>
      <c r="MIY74" s="334"/>
      <c r="MIZ74" s="334"/>
      <c r="MJA74" s="334"/>
      <c r="MJB74" s="335"/>
      <c r="MJC74" s="334"/>
      <c r="MJD74" s="334"/>
      <c r="MJE74" s="334"/>
      <c r="MJF74" s="334"/>
      <c r="MJG74" s="334"/>
      <c r="MJH74" s="335"/>
      <c r="MJI74" s="334"/>
      <c r="MJJ74" s="334"/>
      <c r="MJK74" s="334"/>
      <c r="MJL74" s="334"/>
      <c r="MJM74" s="334"/>
      <c r="MJN74" s="335"/>
      <c r="MJO74" s="334"/>
      <c r="MJP74" s="334"/>
      <c r="MJQ74" s="334"/>
      <c r="MJR74" s="334"/>
      <c r="MJS74" s="334"/>
      <c r="MJT74" s="335"/>
      <c r="MJU74" s="334"/>
      <c r="MJV74" s="334"/>
      <c r="MJW74" s="334"/>
      <c r="MJX74" s="334"/>
      <c r="MJY74" s="334"/>
      <c r="MJZ74" s="335"/>
      <c r="MKA74" s="334"/>
      <c r="MKB74" s="334"/>
      <c r="MKC74" s="334"/>
      <c r="MKD74" s="334"/>
      <c r="MKE74" s="334"/>
      <c r="MKF74" s="335"/>
      <c r="MKG74" s="334"/>
      <c r="MKH74" s="334"/>
      <c r="MKI74" s="334"/>
      <c r="MKJ74" s="334"/>
      <c r="MKK74" s="334"/>
      <c r="MKL74" s="335"/>
      <c r="MKM74" s="334"/>
      <c r="MKN74" s="334"/>
      <c r="MKO74" s="334"/>
      <c r="MKP74" s="334"/>
      <c r="MKQ74" s="334"/>
      <c r="MKR74" s="335"/>
      <c r="MKS74" s="334"/>
      <c r="MKT74" s="334"/>
      <c r="MKU74" s="334"/>
      <c r="MKV74" s="334"/>
      <c r="MKW74" s="334"/>
      <c r="MKX74" s="335"/>
      <c r="MKY74" s="334"/>
      <c r="MKZ74" s="334"/>
      <c r="MLA74" s="334"/>
      <c r="MLB74" s="334"/>
      <c r="MLC74" s="334"/>
      <c r="MLD74" s="335"/>
      <c r="MLE74" s="334"/>
      <c r="MLF74" s="334"/>
      <c r="MLG74" s="334"/>
      <c r="MLH74" s="334"/>
      <c r="MLI74" s="334"/>
      <c r="MLJ74" s="335"/>
      <c r="MLK74" s="334"/>
      <c r="MLL74" s="334"/>
      <c r="MLM74" s="334"/>
      <c r="MLN74" s="334"/>
      <c r="MLO74" s="334"/>
      <c r="MLP74" s="335"/>
      <c r="MLQ74" s="334"/>
      <c r="MLR74" s="334"/>
      <c r="MLS74" s="334"/>
      <c r="MLT74" s="334"/>
      <c r="MLU74" s="334"/>
      <c r="MLV74" s="335"/>
      <c r="MLW74" s="334"/>
      <c r="MLX74" s="334"/>
      <c r="MLY74" s="334"/>
      <c r="MLZ74" s="334"/>
      <c r="MMA74" s="334"/>
      <c r="MMB74" s="335"/>
      <c r="MMC74" s="334"/>
      <c r="MMD74" s="334"/>
      <c r="MME74" s="334"/>
      <c r="MMF74" s="334"/>
      <c r="MMG74" s="334"/>
      <c r="MMH74" s="335"/>
      <c r="MMI74" s="334"/>
      <c r="MMJ74" s="334"/>
      <c r="MMK74" s="334"/>
      <c r="MML74" s="334"/>
      <c r="MMM74" s="334"/>
      <c r="MMN74" s="335"/>
      <c r="MMO74" s="334"/>
      <c r="MMP74" s="334"/>
      <c r="MMQ74" s="334"/>
      <c r="MMR74" s="334"/>
      <c r="MMS74" s="334"/>
      <c r="MMT74" s="335"/>
      <c r="MMU74" s="334"/>
      <c r="MMV74" s="334"/>
      <c r="MMW74" s="334"/>
      <c r="MMX74" s="334"/>
      <c r="MMY74" s="334"/>
      <c r="MMZ74" s="335"/>
      <c r="MNA74" s="334"/>
      <c r="MNB74" s="334"/>
      <c r="MNC74" s="334"/>
      <c r="MND74" s="334"/>
      <c r="MNE74" s="334"/>
      <c r="MNF74" s="335"/>
      <c r="MNG74" s="334"/>
      <c r="MNH74" s="334"/>
      <c r="MNI74" s="334"/>
      <c r="MNJ74" s="334"/>
      <c r="MNK74" s="334"/>
      <c r="MNL74" s="335"/>
      <c r="MNM74" s="334"/>
      <c r="MNN74" s="334"/>
      <c r="MNO74" s="334"/>
      <c r="MNP74" s="334"/>
      <c r="MNQ74" s="334"/>
      <c r="MNR74" s="335"/>
      <c r="MNS74" s="334"/>
      <c r="MNT74" s="334"/>
      <c r="MNU74" s="334"/>
      <c r="MNV74" s="334"/>
      <c r="MNW74" s="334"/>
      <c r="MNX74" s="335"/>
      <c r="MNY74" s="334"/>
      <c r="MNZ74" s="334"/>
      <c r="MOA74" s="334"/>
      <c r="MOB74" s="334"/>
      <c r="MOC74" s="334"/>
      <c r="MOD74" s="335"/>
      <c r="MOE74" s="334"/>
      <c r="MOF74" s="334"/>
      <c r="MOG74" s="334"/>
      <c r="MOH74" s="334"/>
      <c r="MOI74" s="334"/>
      <c r="MOJ74" s="335"/>
      <c r="MOK74" s="334"/>
      <c r="MOL74" s="334"/>
      <c r="MOM74" s="334"/>
      <c r="MON74" s="334"/>
      <c r="MOO74" s="334"/>
      <c r="MOP74" s="335"/>
      <c r="MOQ74" s="334"/>
      <c r="MOR74" s="334"/>
      <c r="MOS74" s="334"/>
      <c r="MOT74" s="334"/>
      <c r="MOU74" s="334"/>
      <c r="MOV74" s="335"/>
      <c r="MOW74" s="334"/>
      <c r="MOX74" s="334"/>
      <c r="MOY74" s="334"/>
      <c r="MOZ74" s="334"/>
      <c r="MPA74" s="334"/>
      <c r="MPB74" s="335"/>
      <c r="MPC74" s="334"/>
      <c r="MPD74" s="334"/>
      <c r="MPE74" s="334"/>
      <c r="MPF74" s="334"/>
      <c r="MPG74" s="334"/>
      <c r="MPH74" s="335"/>
      <c r="MPI74" s="334"/>
      <c r="MPJ74" s="334"/>
      <c r="MPK74" s="334"/>
      <c r="MPL74" s="334"/>
      <c r="MPM74" s="334"/>
      <c r="MPN74" s="335"/>
      <c r="MPO74" s="334"/>
      <c r="MPP74" s="334"/>
      <c r="MPQ74" s="334"/>
      <c r="MPR74" s="334"/>
      <c r="MPS74" s="334"/>
      <c r="MPT74" s="335"/>
      <c r="MPU74" s="334"/>
      <c r="MPV74" s="334"/>
      <c r="MPW74" s="334"/>
      <c r="MPX74" s="334"/>
      <c r="MPY74" s="334"/>
      <c r="MPZ74" s="335"/>
      <c r="MQA74" s="334"/>
      <c r="MQB74" s="334"/>
      <c r="MQC74" s="334"/>
      <c r="MQD74" s="334"/>
      <c r="MQE74" s="334"/>
      <c r="MQF74" s="335"/>
      <c r="MQG74" s="334"/>
      <c r="MQH74" s="334"/>
      <c r="MQI74" s="334"/>
      <c r="MQJ74" s="334"/>
      <c r="MQK74" s="334"/>
      <c r="MQL74" s="335"/>
      <c r="MQM74" s="334"/>
      <c r="MQN74" s="334"/>
      <c r="MQO74" s="334"/>
      <c r="MQP74" s="334"/>
      <c r="MQQ74" s="334"/>
      <c r="MQR74" s="335"/>
      <c r="MQS74" s="334"/>
      <c r="MQT74" s="334"/>
      <c r="MQU74" s="334"/>
      <c r="MQV74" s="334"/>
      <c r="MQW74" s="334"/>
      <c r="MQX74" s="335"/>
      <c r="MQY74" s="334"/>
      <c r="MQZ74" s="334"/>
      <c r="MRA74" s="334"/>
      <c r="MRB74" s="334"/>
      <c r="MRC74" s="334"/>
      <c r="MRD74" s="335"/>
      <c r="MRE74" s="334"/>
      <c r="MRF74" s="334"/>
      <c r="MRG74" s="334"/>
      <c r="MRH74" s="334"/>
      <c r="MRI74" s="334"/>
      <c r="MRJ74" s="335"/>
      <c r="MRK74" s="334"/>
      <c r="MRL74" s="334"/>
      <c r="MRM74" s="334"/>
      <c r="MRN74" s="334"/>
      <c r="MRO74" s="334"/>
      <c r="MRP74" s="335"/>
      <c r="MRQ74" s="334"/>
      <c r="MRR74" s="334"/>
      <c r="MRS74" s="334"/>
      <c r="MRT74" s="334"/>
      <c r="MRU74" s="334"/>
      <c r="MRV74" s="335"/>
      <c r="MRW74" s="334"/>
      <c r="MRX74" s="334"/>
      <c r="MRY74" s="334"/>
      <c r="MRZ74" s="334"/>
      <c r="MSA74" s="334"/>
      <c r="MSB74" s="335"/>
      <c r="MSC74" s="334"/>
      <c r="MSD74" s="334"/>
      <c r="MSE74" s="334"/>
      <c r="MSF74" s="334"/>
      <c r="MSG74" s="334"/>
      <c r="MSH74" s="335"/>
      <c r="MSI74" s="334"/>
      <c r="MSJ74" s="334"/>
      <c r="MSK74" s="334"/>
      <c r="MSL74" s="334"/>
      <c r="MSM74" s="334"/>
      <c r="MSN74" s="335"/>
      <c r="MSO74" s="334"/>
      <c r="MSP74" s="334"/>
      <c r="MSQ74" s="334"/>
      <c r="MSR74" s="334"/>
      <c r="MSS74" s="334"/>
      <c r="MST74" s="335"/>
      <c r="MSU74" s="334"/>
      <c r="MSV74" s="334"/>
      <c r="MSW74" s="334"/>
      <c r="MSX74" s="334"/>
      <c r="MSY74" s="334"/>
      <c r="MSZ74" s="335"/>
      <c r="MTA74" s="334"/>
      <c r="MTB74" s="334"/>
      <c r="MTC74" s="334"/>
      <c r="MTD74" s="334"/>
      <c r="MTE74" s="334"/>
      <c r="MTF74" s="335"/>
      <c r="MTG74" s="334"/>
      <c r="MTH74" s="334"/>
      <c r="MTI74" s="334"/>
      <c r="MTJ74" s="334"/>
      <c r="MTK74" s="334"/>
      <c r="MTL74" s="335"/>
      <c r="MTM74" s="334"/>
      <c r="MTN74" s="334"/>
      <c r="MTO74" s="334"/>
      <c r="MTP74" s="334"/>
      <c r="MTQ74" s="334"/>
      <c r="MTR74" s="335"/>
      <c r="MTS74" s="334"/>
      <c r="MTT74" s="334"/>
      <c r="MTU74" s="334"/>
      <c r="MTV74" s="334"/>
      <c r="MTW74" s="334"/>
      <c r="MTX74" s="335"/>
      <c r="MTY74" s="334"/>
      <c r="MTZ74" s="334"/>
      <c r="MUA74" s="334"/>
      <c r="MUB74" s="334"/>
      <c r="MUC74" s="334"/>
      <c r="MUD74" s="335"/>
      <c r="MUE74" s="334"/>
      <c r="MUF74" s="334"/>
      <c r="MUG74" s="334"/>
      <c r="MUH74" s="334"/>
      <c r="MUI74" s="334"/>
      <c r="MUJ74" s="335"/>
      <c r="MUK74" s="334"/>
      <c r="MUL74" s="334"/>
      <c r="MUM74" s="334"/>
      <c r="MUN74" s="334"/>
      <c r="MUO74" s="334"/>
      <c r="MUP74" s="335"/>
      <c r="MUQ74" s="334"/>
      <c r="MUR74" s="334"/>
      <c r="MUS74" s="334"/>
      <c r="MUT74" s="334"/>
      <c r="MUU74" s="334"/>
      <c r="MUV74" s="335"/>
      <c r="MUW74" s="334"/>
      <c r="MUX74" s="334"/>
      <c r="MUY74" s="334"/>
      <c r="MUZ74" s="334"/>
      <c r="MVA74" s="334"/>
      <c r="MVB74" s="335"/>
      <c r="MVC74" s="334"/>
      <c r="MVD74" s="334"/>
      <c r="MVE74" s="334"/>
      <c r="MVF74" s="334"/>
      <c r="MVG74" s="334"/>
      <c r="MVH74" s="335"/>
      <c r="MVI74" s="334"/>
      <c r="MVJ74" s="334"/>
      <c r="MVK74" s="334"/>
      <c r="MVL74" s="334"/>
      <c r="MVM74" s="334"/>
      <c r="MVN74" s="335"/>
      <c r="MVO74" s="334"/>
      <c r="MVP74" s="334"/>
      <c r="MVQ74" s="334"/>
      <c r="MVR74" s="334"/>
      <c r="MVS74" s="334"/>
      <c r="MVT74" s="335"/>
      <c r="MVU74" s="334"/>
      <c r="MVV74" s="334"/>
      <c r="MVW74" s="334"/>
      <c r="MVX74" s="334"/>
      <c r="MVY74" s="334"/>
      <c r="MVZ74" s="335"/>
      <c r="MWA74" s="334"/>
      <c r="MWB74" s="334"/>
      <c r="MWC74" s="334"/>
      <c r="MWD74" s="334"/>
      <c r="MWE74" s="334"/>
      <c r="MWF74" s="335"/>
      <c r="MWG74" s="334"/>
      <c r="MWH74" s="334"/>
      <c r="MWI74" s="334"/>
      <c r="MWJ74" s="334"/>
      <c r="MWK74" s="334"/>
      <c r="MWL74" s="335"/>
      <c r="MWM74" s="334"/>
      <c r="MWN74" s="334"/>
      <c r="MWO74" s="334"/>
      <c r="MWP74" s="334"/>
      <c r="MWQ74" s="334"/>
      <c r="MWR74" s="335"/>
      <c r="MWS74" s="334"/>
      <c r="MWT74" s="334"/>
      <c r="MWU74" s="334"/>
      <c r="MWV74" s="334"/>
      <c r="MWW74" s="334"/>
      <c r="MWX74" s="335"/>
      <c r="MWY74" s="334"/>
      <c r="MWZ74" s="334"/>
      <c r="MXA74" s="334"/>
      <c r="MXB74" s="334"/>
      <c r="MXC74" s="334"/>
      <c r="MXD74" s="335"/>
      <c r="MXE74" s="334"/>
      <c r="MXF74" s="334"/>
      <c r="MXG74" s="334"/>
      <c r="MXH74" s="334"/>
      <c r="MXI74" s="334"/>
      <c r="MXJ74" s="335"/>
      <c r="MXK74" s="334"/>
      <c r="MXL74" s="334"/>
      <c r="MXM74" s="334"/>
      <c r="MXN74" s="334"/>
      <c r="MXO74" s="334"/>
      <c r="MXP74" s="335"/>
      <c r="MXQ74" s="334"/>
      <c r="MXR74" s="334"/>
      <c r="MXS74" s="334"/>
      <c r="MXT74" s="334"/>
      <c r="MXU74" s="334"/>
      <c r="MXV74" s="335"/>
      <c r="MXW74" s="334"/>
      <c r="MXX74" s="334"/>
      <c r="MXY74" s="334"/>
      <c r="MXZ74" s="334"/>
      <c r="MYA74" s="334"/>
      <c r="MYB74" s="335"/>
      <c r="MYC74" s="334"/>
      <c r="MYD74" s="334"/>
      <c r="MYE74" s="334"/>
      <c r="MYF74" s="334"/>
      <c r="MYG74" s="334"/>
      <c r="MYH74" s="335"/>
      <c r="MYI74" s="334"/>
      <c r="MYJ74" s="334"/>
      <c r="MYK74" s="334"/>
      <c r="MYL74" s="334"/>
      <c r="MYM74" s="334"/>
      <c r="MYN74" s="335"/>
      <c r="MYO74" s="334"/>
      <c r="MYP74" s="334"/>
      <c r="MYQ74" s="334"/>
      <c r="MYR74" s="334"/>
      <c r="MYS74" s="334"/>
      <c r="MYT74" s="335"/>
      <c r="MYU74" s="334"/>
      <c r="MYV74" s="334"/>
      <c r="MYW74" s="334"/>
      <c r="MYX74" s="334"/>
      <c r="MYY74" s="334"/>
      <c r="MYZ74" s="335"/>
      <c r="MZA74" s="334"/>
      <c r="MZB74" s="334"/>
      <c r="MZC74" s="334"/>
      <c r="MZD74" s="334"/>
      <c r="MZE74" s="334"/>
      <c r="MZF74" s="335"/>
      <c r="MZG74" s="334"/>
      <c r="MZH74" s="334"/>
      <c r="MZI74" s="334"/>
      <c r="MZJ74" s="334"/>
      <c r="MZK74" s="334"/>
      <c r="MZL74" s="335"/>
      <c r="MZM74" s="334"/>
      <c r="MZN74" s="334"/>
      <c r="MZO74" s="334"/>
      <c r="MZP74" s="334"/>
      <c r="MZQ74" s="334"/>
      <c r="MZR74" s="335"/>
      <c r="MZS74" s="334"/>
      <c r="MZT74" s="334"/>
      <c r="MZU74" s="334"/>
      <c r="MZV74" s="334"/>
      <c r="MZW74" s="334"/>
      <c r="MZX74" s="335"/>
      <c r="MZY74" s="334"/>
      <c r="MZZ74" s="334"/>
      <c r="NAA74" s="334"/>
      <c r="NAB74" s="334"/>
      <c r="NAC74" s="334"/>
      <c r="NAD74" s="335"/>
      <c r="NAE74" s="334"/>
      <c r="NAF74" s="334"/>
      <c r="NAG74" s="334"/>
      <c r="NAH74" s="334"/>
      <c r="NAI74" s="334"/>
      <c r="NAJ74" s="335"/>
      <c r="NAK74" s="334"/>
      <c r="NAL74" s="334"/>
      <c r="NAM74" s="334"/>
      <c r="NAN74" s="334"/>
      <c r="NAO74" s="334"/>
      <c r="NAP74" s="335"/>
      <c r="NAQ74" s="334"/>
      <c r="NAR74" s="334"/>
      <c r="NAS74" s="334"/>
      <c r="NAT74" s="334"/>
      <c r="NAU74" s="334"/>
      <c r="NAV74" s="335"/>
      <c r="NAW74" s="334"/>
      <c r="NAX74" s="334"/>
      <c r="NAY74" s="334"/>
      <c r="NAZ74" s="334"/>
      <c r="NBA74" s="334"/>
      <c r="NBB74" s="335"/>
      <c r="NBC74" s="334"/>
      <c r="NBD74" s="334"/>
      <c r="NBE74" s="334"/>
      <c r="NBF74" s="334"/>
      <c r="NBG74" s="334"/>
      <c r="NBH74" s="335"/>
      <c r="NBI74" s="334"/>
      <c r="NBJ74" s="334"/>
      <c r="NBK74" s="334"/>
      <c r="NBL74" s="334"/>
      <c r="NBM74" s="334"/>
      <c r="NBN74" s="335"/>
      <c r="NBO74" s="334"/>
      <c r="NBP74" s="334"/>
      <c r="NBQ74" s="334"/>
      <c r="NBR74" s="334"/>
      <c r="NBS74" s="334"/>
      <c r="NBT74" s="335"/>
      <c r="NBU74" s="334"/>
      <c r="NBV74" s="334"/>
      <c r="NBW74" s="334"/>
      <c r="NBX74" s="334"/>
      <c r="NBY74" s="334"/>
      <c r="NBZ74" s="335"/>
      <c r="NCA74" s="334"/>
      <c r="NCB74" s="334"/>
      <c r="NCC74" s="334"/>
      <c r="NCD74" s="334"/>
      <c r="NCE74" s="334"/>
      <c r="NCF74" s="335"/>
      <c r="NCG74" s="334"/>
      <c r="NCH74" s="334"/>
      <c r="NCI74" s="334"/>
      <c r="NCJ74" s="334"/>
      <c r="NCK74" s="334"/>
      <c r="NCL74" s="335"/>
      <c r="NCM74" s="334"/>
      <c r="NCN74" s="334"/>
      <c r="NCO74" s="334"/>
      <c r="NCP74" s="334"/>
      <c r="NCQ74" s="334"/>
      <c r="NCR74" s="335"/>
      <c r="NCS74" s="334"/>
      <c r="NCT74" s="334"/>
      <c r="NCU74" s="334"/>
      <c r="NCV74" s="334"/>
      <c r="NCW74" s="334"/>
      <c r="NCX74" s="335"/>
      <c r="NCY74" s="334"/>
      <c r="NCZ74" s="334"/>
      <c r="NDA74" s="334"/>
      <c r="NDB74" s="334"/>
      <c r="NDC74" s="334"/>
      <c r="NDD74" s="335"/>
      <c r="NDE74" s="334"/>
      <c r="NDF74" s="334"/>
      <c r="NDG74" s="334"/>
      <c r="NDH74" s="334"/>
      <c r="NDI74" s="334"/>
      <c r="NDJ74" s="335"/>
      <c r="NDK74" s="334"/>
      <c r="NDL74" s="334"/>
      <c r="NDM74" s="334"/>
      <c r="NDN74" s="334"/>
      <c r="NDO74" s="334"/>
      <c r="NDP74" s="335"/>
      <c r="NDQ74" s="334"/>
      <c r="NDR74" s="334"/>
      <c r="NDS74" s="334"/>
      <c r="NDT74" s="334"/>
      <c r="NDU74" s="334"/>
      <c r="NDV74" s="335"/>
      <c r="NDW74" s="334"/>
      <c r="NDX74" s="334"/>
      <c r="NDY74" s="334"/>
      <c r="NDZ74" s="334"/>
      <c r="NEA74" s="334"/>
      <c r="NEB74" s="335"/>
      <c r="NEC74" s="334"/>
      <c r="NED74" s="334"/>
      <c r="NEE74" s="334"/>
      <c r="NEF74" s="334"/>
      <c r="NEG74" s="334"/>
      <c r="NEH74" s="335"/>
      <c r="NEI74" s="334"/>
      <c r="NEJ74" s="334"/>
      <c r="NEK74" s="334"/>
      <c r="NEL74" s="334"/>
      <c r="NEM74" s="334"/>
      <c r="NEN74" s="335"/>
      <c r="NEO74" s="334"/>
      <c r="NEP74" s="334"/>
      <c r="NEQ74" s="334"/>
      <c r="NER74" s="334"/>
      <c r="NES74" s="334"/>
      <c r="NET74" s="335"/>
      <c r="NEU74" s="334"/>
      <c r="NEV74" s="334"/>
      <c r="NEW74" s="334"/>
      <c r="NEX74" s="334"/>
      <c r="NEY74" s="334"/>
      <c r="NEZ74" s="335"/>
      <c r="NFA74" s="334"/>
      <c r="NFB74" s="334"/>
      <c r="NFC74" s="334"/>
      <c r="NFD74" s="334"/>
      <c r="NFE74" s="334"/>
      <c r="NFF74" s="335"/>
      <c r="NFG74" s="334"/>
      <c r="NFH74" s="334"/>
      <c r="NFI74" s="334"/>
      <c r="NFJ74" s="334"/>
      <c r="NFK74" s="334"/>
      <c r="NFL74" s="335"/>
      <c r="NFM74" s="334"/>
      <c r="NFN74" s="334"/>
      <c r="NFO74" s="334"/>
      <c r="NFP74" s="334"/>
      <c r="NFQ74" s="334"/>
      <c r="NFR74" s="335"/>
      <c r="NFS74" s="334"/>
      <c r="NFT74" s="334"/>
      <c r="NFU74" s="334"/>
      <c r="NFV74" s="334"/>
      <c r="NFW74" s="334"/>
      <c r="NFX74" s="335"/>
      <c r="NFY74" s="334"/>
      <c r="NFZ74" s="334"/>
      <c r="NGA74" s="334"/>
      <c r="NGB74" s="334"/>
      <c r="NGC74" s="334"/>
      <c r="NGD74" s="335"/>
      <c r="NGE74" s="334"/>
      <c r="NGF74" s="334"/>
      <c r="NGG74" s="334"/>
      <c r="NGH74" s="334"/>
      <c r="NGI74" s="334"/>
      <c r="NGJ74" s="335"/>
      <c r="NGK74" s="334"/>
      <c r="NGL74" s="334"/>
      <c r="NGM74" s="334"/>
      <c r="NGN74" s="334"/>
      <c r="NGO74" s="334"/>
      <c r="NGP74" s="335"/>
      <c r="NGQ74" s="334"/>
      <c r="NGR74" s="334"/>
      <c r="NGS74" s="334"/>
      <c r="NGT74" s="334"/>
      <c r="NGU74" s="334"/>
      <c r="NGV74" s="335"/>
      <c r="NGW74" s="334"/>
      <c r="NGX74" s="334"/>
      <c r="NGY74" s="334"/>
      <c r="NGZ74" s="334"/>
      <c r="NHA74" s="334"/>
      <c r="NHB74" s="335"/>
      <c r="NHC74" s="334"/>
      <c r="NHD74" s="334"/>
      <c r="NHE74" s="334"/>
      <c r="NHF74" s="334"/>
      <c r="NHG74" s="334"/>
      <c r="NHH74" s="335"/>
      <c r="NHI74" s="334"/>
      <c r="NHJ74" s="334"/>
      <c r="NHK74" s="334"/>
      <c r="NHL74" s="334"/>
      <c r="NHM74" s="334"/>
      <c r="NHN74" s="335"/>
      <c r="NHO74" s="334"/>
      <c r="NHP74" s="334"/>
      <c r="NHQ74" s="334"/>
      <c r="NHR74" s="334"/>
      <c r="NHS74" s="334"/>
      <c r="NHT74" s="335"/>
      <c r="NHU74" s="334"/>
      <c r="NHV74" s="334"/>
      <c r="NHW74" s="334"/>
      <c r="NHX74" s="334"/>
      <c r="NHY74" s="334"/>
      <c r="NHZ74" s="335"/>
      <c r="NIA74" s="334"/>
      <c r="NIB74" s="334"/>
      <c r="NIC74" s="334"/>
      <c r="NID74" s="334"/>
      <c r="NIE74" s="334"/>
      <c r="NIF74" s="335"/>
      <c r="NIG74" s="334"/>
      <c r="NIH74" s="334"/>
      <c r="NII74" s="334"/>
      <c r="NIJ74" s="334"/>
      <c r="NIK74" s="334"/>
      <c r="NIL74" s="335"/>
      <c r="NIM74" s="334"/>
      <c r="NIN74" s="334"/>
      <c r="NIO74" s="334"/>
      <c r="NIP74" s="334"/>
      <c r="NIQ74" s="334"/>
      <c r="NIR74" s="335"/>
      <c r="NIS74" s="334"/>
      <c r="NIT74" s="334"/>
      <c r="NIU74" s="334"/>
      <c r="NIV74" s="334"/>
      <c r="NIW74" s="334"/>
      <c r="NIX74" s="335"/>
      <c r="NIY74" s="334"/>
      <c r="NIZ74" s="334"/>
      <c r="NJA74" s="334"/>
      <c r="NJB74" s="334"/>
      <c r="NJC74" s="334"/>
      <c r="NJD74" s="335"/>
      <c r="NJE74" s="334"/>
      <c r="NJF74" s="334"/>
      <c r="NJG74" s="334"/>
      <c r="NJH74" s="334"/>
      <c r="NJI74" s="334"/>
      <c r="NJJ74" s="335"/>
      <c r="NJK74" s="334"/>
      <c r="NJL74" s="334"/>
      <c r="NJM74" s="334"/>
      <c r="NJN74" s="334"/>
      <c r="NJO74" s="334"/>
      <c r="NJP74" s="335"/>
      <c r="NJQ74" s="334"/>
      <c r="NJR74" s="334"/>
      <c r="NJS74" s="334"/>
      <c r="NJT74" s="334"/>
      <c r="NJU74" s="334"/>
      <c r="NJV74" s="335"/>
      <c r="NJW74" s="334"/>
      <c r="NJX74" s="334"/>
      <c r="NJY74" s="334"/>
      <c r="NJZ74" s="334"/>
      <c r="NKA74" s="334"/>
      <c r="NKB74" s="335"/>
      <c r="NKC74" s="334"/>
      <c r="NKD74" s="334"/>
      <c r="NKE74" s="334"/>
      <c r="NKF74" s="334"/>
      <c r="NKG74" s="334"/>
      <c r="NKH74" s="335"/>
      <c r="NKI74" s="334"/>
      <c r="NKJ74" s="334"/>
      <c r="NKK74" s="334"/>
      <c r="NKL74" s="334"/>
      <c r="NKM74" s="334"/>
      <c r="NKN74" s="335"/>
      <c r="NKO74" s="334"/>
      <c r="NKP74" s="334"/>
      <c r="NKQ74" s="334"/>
      <c r="NKR74" s="334"/>
      <c r="NKS74" s="334"/>
      <c r="NKT74" s="335"/>
      <c r="NKU74" s="334"/>
      <c r="NKV74" s="334"/>
      <c r="NKW74" s="334"/>
      <c r="NKX74" s="334"/>
      <c r="NKY74" s="334"/>
      <c r="NKZ74" s="335"/>
      <c r="NLA74" s="334"/>
      <c r="NLB74" s="334"/>
      <c r="NLC74" s="334"/>
      <c r="NLD74" s="334"/>
      <c r="NLE74" s="334"/>
      <c r="NLF74" s="335"/>
      <c r="NLG74" s="334"/>
      <c r="NLH74" s="334"/>
      <c r="NLI74" s="334"/>
      <c r="NLJ74" s="334"/>
      <c r="NLK74" s="334"/>
      <c r="NLL74" s="335"/>
      <c r="NLM74" s="334"/>
      <c r="NLN74" s="334"/>
      <c r="NLO74" s="334"/>
      <c r="NLP74" s="334"/>
      <c r="NLQ74" s="334"/>
      <c r="NLR74" s="335"/>
      <c r="NLS74" s="334"/>
      <c r="NLT74" s="334"/>
      <c r="NLU74" s="334"/>
      <c r="NLV74" s="334"/>
      <c r="NLW74" s="334"/>
      <c r="NLX74" s="335"/>
      <c r="NLY74" s="334"/>
      <c r="NLZ74" s="334"/>
      <c r="NMA74" s="334"/>
      <c r="NMB74" s="334"/>
      <c r="NMC74" s="334"/>
      <c r="NMD74" s="335"/>
      <c r="NME74" s="334"/>
      <c r="NMF74" s="334"/>
      <c r="NMG74" s="334"/>
      <c r="NMH74" s="334"/>
      <c r="NMI74" s="334"/>
      <c r="NMJ74" s="335"/>
      <c r="NMK74" s="334"/>
      <c r="NML74" s="334"/>
      <c r="NMM74" s="334"/>
      <c r="NMN74" s="334"/>
      <c r="NMO74" s="334"/>
      <c r="NMP74" s="335"/>
      <c r="NMQ74" s="334"/>
      <c r="NMR74" s="334"/>
      <c r="NMS74" s="334"/>
      <c r="NMT74" s="334"/>
      <c r="NMU74" s="334"/>
      <c r="NMV74" s="335"/>
      <c r="NMW74" s="334"/>
      <c r="NMX74" s="334"/>
      <c r="NMY74" s="334"/>
      <c r="NMZ74" s="334"/>
      <c r="NNA74" s="334"/>
      <c r="NNB74" s="335"/>
      <c r="NNC74" s="334"/>
      <c r="NND74" s="334"/>
      <c r="NNE74" s="334"/>
      <c r="NNF74" s="334"/>
      <c r="NNG74" s="334"/>
      <c r="NNH74" s="335"/>
      <c r="NNI74" s="334"/>
      <c r="NNJ74" s="334"/>
      <c r="NNK74" s="334"/>
      <c r="NNL74" s="334"/>
      <c r="NNM74" s="334"/>
      <c r="NNN74" s="335"/>
      <c r="NNO74" s="334"/>
      <c r="NNP74" s="334"/>
      <c r="NNQ74" s="334"/>
      <c r="NNR74" s="334"/>
      <c r="NNS74" s="334"/>
      <c r="NNT74" s="335"/>
      <c r="NNU74" s="334"/>
      <c r="NNV74" s="334"/>
      <c r="NNW74" s="334"/>
      <c r="NNX74" s="334"/>
      <c r="NNY74" s="334"/>
      <c r="NNZ74" s="335"/>
      <c r="NOA74" s="334"/>
      <c r="NOB74" s="334"/>
      <c r="NOC74" s="334"/>
      <c r="NOD74" s="334"/>
      <c r="NOE74" s="334"/>
      <c r="NOF74" s="335"/>
      <c r="NOG74" s="334"/>
      <c r="NOH74" s="334"/>
      <c r="NOI74" s="334"/>
      <c r="NOJ74" s="334"/>
      <c r="NOK74" s="334"/>
      <c r="NOL74" s="335"/>
      <c r="NOM74" s="334"/>
      <c r="NON74" s="334"/>
      <c r="NOO74" s="334"/>
      <c r="NOP74" s="334"/>
      <c r="NOQ74" s="334"/>
      <c r="NOR74" s="335"/>
      <c r="NOS74" s="334"/>
      <c r="NOT74" s="334"/>
      <c r="NOU74" s="334"/>
      <c r="NOV74" s="334"/>
      <c r="NOW74" s="334"/>
      <c r="NOX74" s="335"/>
      <c r="NOY74" s="334"/>
      <c r="NOZ74" s="334"/>
      <c r="NPA74" s="334"/>
      <c r="NPB74" s="334"/>
      <c r="NPC74" s="334"/>
      <c r="NPD74" s="335"/>
      <c r="NPE74" s="334"/>
      <c r="NPF74" s="334"/>
      <c r="NPG74" s="334"/>
      <c r="NPH74" s="334"/>
      <c r="NPI74" s="334"/>
      <c r="NPJ74" s="335"/>
      <c r="NPK74" s="334"/>
      <c r="NPL74" s="334"/>
      <c r="NPM74" s="334"/>
      <c r="NPN74" s="334"/>
      <c r="NPO74" s="334"/>
      <c r="NPP74" s="335"/>
      <c r="NPQ74" s="334"/>
      <c r="NPR74" s="334"/>
      <c r="NPS74" s="334"/>
      <c r="NPT74" s="334"/>
      <c r="NPU74" s="334"/>
      <c r="NPV74" s="335"/>
      <c r="NPW74" s="334"/>
      <c r="NPX74" s="334"/>
      <c r="NPY74" s="334"/>
      <c r="NPZ74" s="334"/>
      <c r="NQA74" s="334"/>
      <c r="NQB74" s="335"/>
      <c r="NQC74" s="334"/>
      <c r="NQD74" s="334"/>
      <c r="NQE74" s="334"/>
      <c r="NQF74" s="334"/>
      <c r="NQG74" s="334"/>
      <c r="NQH74" s="335"/>
      <c r="NQI74" s="334"/>
      <c r="NQJ74" s="334"/>
      <c r="NQK74" s="334"/>
      <c r="NQL74" s="334"/>
      <c r="NQM74" s="334"/>
      <c r="NQN74" s="335"/>
      <c r="NQO74" s="334"/>
      <c r="NQP74" s="334"/>
      <c r="NQQ74" s="334"/>
      <c r="NQR74" s="334"/>
      <c r="NQS74" s="334"/>
      <c r="NQT74" s="335"/>
      <c r="NQU74" s="334"/>
      <c r="NQV74" s="334"/>
      <c r="NQW74" s="334"/>
      <c r="NQX74" s="334"/>
      <c r="NQY74" s="334"/>
      <c r="NQZ74" s="335"/>
      <c r="NRA74" s="334"/>
      <c r="NRB74" s="334"/>
      <c r="NRC74" s="334"/>
      <c r="NRD74" s="334"/>
      <c r="NRE74" s="334"/>
      <c r="NRF74" s="335"/>
      <c r="NRG74" s="334"/>
      <c r="NRH74" s="334"/>
      <c r="NRI74" s="334"/>
      <c r="NRJ74" s="334"/>
      <c r="NRK74" s="334"/>
      <c r="NRL74" s="335"/>
      <c r="NRM74" s="334"/>
      <c r="NRN74" s="334"/>
      <c r="NRO74" s="334"/>
      <c r="NRP74" s="334"/>
      <c r="NRQ74" s="334"/>
      <c r="NRR74" s="335"/>
      <c r="NRS74" s="334"/>
      <c r="NRT74" s="334"/>
      <c r="NRU74" s="334"/>
      <c r="NRV74" s="334"/>
      <c r="NRW74" s="334"/>
      <c r="NRX74" s="335"/>
      <c r="NRY74" s="334"/>
      <c r="NRZ74" s="334"/>
      <c r="NSA74" s="334"/>
      <c r="NSB74" s="334"/>
      <c r="NSC74" s="334"/>
      <c r="NSD74" s="335"/>
      <c r="NSE74" s="334"/>
      <c r="NSF74" s="334"/>
      <c r="NSG74" s="334"/>
      <c r="NSH74" s="334"/>
      <c r="NSI74" s="334"/>
      <c r="NSJ74" s="335"/>
      <c r="NSK74" s="334"/>
      <c r="NSL74" s="334"/>
      <c r="NSM74" s="334"/>
      <c r="NSN74" s="334"/>
      <c r="NSO74" s="334"/>
      <c r="NSP74" s="335"/>
      <c r="NSQ74" s="334"/>
      <c r="NSR74" s="334"/>
      <c r="NSS74" s="334"/>
      <c r="NST74" s="334"/>
      <c r="NSU74" s="334"/>
      <c r="NSV74" s="335"/>
      <c r="NSW74" s="334"/>
      <c r="NSX74" s="334"/>
      <c r="NSY74" s="334"/>
      <c r="NSZ74" s="334"/>
      <c r="NTA74" s="334"/>
      <c r="NTB74" s="335"/>
      <c r="NTC74" s="334"/>
      <c r="NTD74" s="334"/>
      <c r="NTE74" s="334"/>
      <c r="NTF74" s="334"/>
      <c r="NTG74" s="334"/>
      <c r="NTH74" s="335"/>
      <c r="NTI74" s="334"/>
      <c r="NTJ74" s="334"/>
      <c r="NTK74" s="334"/>
      <c r="NTL74" s="334"/>
      <c r="NTM74" s="334"/>
      <c r="NTN74" s="335"/>
      <c r="NTO74" s="334"/>
      <c r="NTP74" s="334"/>
      <c r="NTQ74" s="334"/>
      <c r="NTR74" s="334"/>
      <c r="NTS74" s="334"/>
      <c r="NTT74" s="335"/>
      <c r="NTU74" s="334"/>
      <c r="NTV74" s="334"/>
      <c r="NTW74" s="334"/>
      <c r="NTX74" s="334"/>
      <c r="NTY74" s="334"/>
      <c r="NTZ74" s="335"/>
      <c r="NUA74" s="334"/>
      <c r="NUB74" s="334"/>
      <c r="NUC74" s="334"/>
      <c r="NUD74" s="334"/>
      <c r="NUE74" s="334"/>
      <c r="NUF74" s="335"/>
      <c r="NUG74" s="334"/>
      <c r="NUH74" s="334"/>
      <c r="NUI74" s="334"/>
      <c r="NUJ74" s="334"/>
      <c r="NUK74" s="334"/>
      <c r="NUL74" s="335"/>
      <c r="NUM74" s="334"/>
      <c r="NUN74" s="334"/>
      <c r="NUO74" s="334"/>
      <c r="NUP74" s="334"/>
      <c r="NUQ74" s="334"/>
      <c r="NUR74" s="335"/>
      <c r="NUS74" s="334"/>
      <c r="NUT74" s="334"/>
      <c r="NUU74" s="334"/>
      <c r="NUV74" s="334"/>
      <c r="NUW74" s="334"/>
      <c r="NUX74" s="335"/>
      <c r="NUY74" s="334"/>
      <c r="NUZ74" s="334"/>
      <c r="NVA74" s="334"/>
      <c r="NVB74" s="334"/>
      <c r="NVC74" s="334"/>
      <c r="NVD74" s="335"/>
      <c r="NVE74" s="334"/>
      <c r="NVF74" s="334"/>
      <c r="NVG74" s="334"/>
      <c r="NVH74" s="334"/>
      <c r="NVI74" s="334"/>
      <c r="NVJ74" s="335"/>
      <c r="NVK74" s="334"/>
      <c r="NVL74" s="334"/>
      <c r="NVM74" s="334"/>
      <c r="NVN74" s="334"/>
      <c r="NVO74" s="334"/>
      <c r="NVP74" s="335"/>
      <c r="NVQ74" s="334"/>
      <c r="NVR74" s="334"/>
      <c r="NVS74" s="334"/>
      <c r="NVT74" s="334"/>
      <c r="NVU74" s="334"/>
      <c r="NVV74" s="335"/>
      <c r="NVW74" s="334"/>
      <c r="NVX74" s="334"/>
      <c r="NVY74" s="334"/>
      <c r="NVZ74" s="334"/>
      <c r="NWA74" s="334"/>
      <c r="NWB74" s="335"/>
      <c r="NWC74" s="334"/>
      <c r="NWD74" s="334"/>
      <c r="NWE74" s="334"/>
      <c r="NWF74" s="334"/>
      <c r="NWG74" s="334"/>
      <c r="NWH74" s="335"/>
      <c r="NWI74" s="334"/>
      <c r="NWJ74" s="334"/>
      <c r="NWK74" s="334"/>
      <c r="NWL74" s="334"/>
      <c r="NWM74" s="334"/>
      <c r="NWN74" s="335"/>
      <c r="NWO74" s="334"/>
      <c r="NWP74" s="334"/>
      <c r="NWQ74" s="334"/>
      <c r="NWR74" s="334"/>
      <c r="NWS74" s="334"/>
      <c r="NWT74" s="335"/>
      <c r="NWU74" s="334"/>
      <c r="NWV74" s="334"/>
      <c r="NWW74" s="334"/>
      <c r="NWX74" s="334"/>
      <c r="NWY74" s="334"/>
      <c r="NWZ74" s="335"/>
      <c r="NXA74" s="334"/>
      <c r="NXB74" s="334"/>
      <c r="NXC74" s="334"/>
      <c r="NXD74" s="334"/>
      <c r="NXE74" s="334"/>
      <c r="NXF74" s="335"/>
      <c r="NXG74" s="334"/>
      <c r="NXH74" s="334"/>
      <c r="NXI74" s="334"/>
      <c r="NXJ74" s="334"/>
      <c r="NXK74" s="334"/>
      <c r="NXL74" s="335"/>
      <c r="NXM74" s="334"/>
      <c r="NXN74" s="334"/>
      <c r="NXO74" s="334"/>
      <c r="NXP74" s="334"/>
      <c r="NXQ74" s="334"/>
      <c r="NXR74" s="335"/>
      <c r="NXS74" s="334"/>
      <c r="NXT74" s="334"/>
      <c r="NXU74" s="334"/>
      <c r="NXV74" s="334"/>
      <c r="NXW74" s="334"/>
      <c r="NXX74" s="335"/>
      <c r="NXY74" s="334"/>
      <c r="NXZ74" s="334"/>
      <c r="NYA74" s="334"/>
      <c r="NYB74" s="334"/>
      <c r="NYC74" s="334"/>
      <c r="NYD74" s="335"/>
      <c r="NYE74" s="334"/>
      <c r="NYF74" s="334"/>
      <c r="NYG74" s="334"/>
      <c r="NYH74" s="334"/>
      <c r="NYI74" s="334"/>
      <c r="NYJ74" s="335"/>
      <c r="NYK74" s="334"/>
      <c r="NYL74" s="334"/>
      <c r="NYM74" s="334"/>
      <c r="NYN74" s="334"/>
      <c r="NYO74" s="334"/>
      <c r="NYP74" s="335"/>
      <c r="NYQ74" s="334"/>
      <c r="NYR74" s="334"/>
      <c r="NYS74" s="334"/>
      <c r="NYT74" s="334"/>
      <c r="NYU74" s="334"/>
      <c r="NYV74" s="335"/>
      <c r="NYW74" s="334"/>
      <c r="NYX74" s="334"/>
      <c r="NYY74" s="334"/>
      <c r="NYZ74" s="334"/>
      <c r="NZA74" s="334"/>
      <c r="NZB74" s="335"/>
      <c r="NZC74" s="334"/>
      <c r="NZD74" s="334"/>
      <c r="NZE74" s="334"/>
      <c r="NZF74" s="334"/>
      <c r="NZG74" s="334"/>
      <c r="NZH74" s="335"/>
      <c r="NZI74" s="334"/>
      <c r="NZJ74" s="334"/>
      <c r="NZK74" s="334"/>
      <c r="NZL74" s="334"/>
      <c r="NZM74" s="334"/>
      <c r="NZN74" s="335"/>
      <c r="NZO74" s="334"/>
      <c r="NZP74" s="334"/>
      <c r="NZQ74" s="334"/>
      <c r="NZR74" s="334"/>
      <c r="NZS74" s="334"/>
      <c r="NZT74" s="335"/>
      <c r="NZU74" s="334"/>
      <c r="NZV74" s="334"/>
      <c r="NZW74" s="334"/>
      <c r="NZX74" s="334"/>
      <c r="NZY74" s="334"/>
      <c r="NZZ74" s="335"/>
      <c r="OAA74" s="334"/>
      <c r="OAB74" s="334"/>
      <c r="OAC74" s="334"/>
      <c r="OAD74" s="334"/>
      <c r="OAE74" s="334"/>
      <c r="OAF74" s="335"/>
      <c r="OAG74" s="334"/>
      <c r="OAH74" s="334"/>
      <c r="OAI74" s="334"/>
      <c r="OAJ74" s="334"/>
      <c r="OAK74" s="334"/>
      <c r="OAL74" s="335"/>
      <c r="OAM74" s="334"/>
      <c r="OAN74" s="334"/>
      <c r="OAO74" s="334"/>
      <c r="OAP74" s="334"/>
      <c r="OAQ74" s="334"/>
      <c r="OAR74" s="335"/>
      <c r="OAS74" s="334"/>
      <c r="OAT74" s="334"/>
      <c r="OAU74" s="334"/>
      <c r="OAV74" s="334"/>
      <c r="OAW74" s="334"/>
      <c r="OAX74" s="335"/>
      <c r="OAY74" s="334"/>
      <c r="OAZ74" s="334"/>
      <c r="OBA74" s="334"/>
      <c r="OBB74" s="334"/>
      <c r="OBC74" s="334"/>
      <c r="OBD74" s="335"/>
      <c r="OBE74" s="334"/>
      <c r="OBF74" s="334"/>
      <c r="OBG74" s="334"/>
      <c r="OBH74" s="334"/>
      <c r="OBI74" s="334"/>
      <c r="OBJ74" s="335"/>
      <c r="OBK74" s="334"/>
      <c r="OBL74" s="334"/>
      <c r="OBM74" s="334"/>
      <c r="OBN74" s="334"/>
      <c r="OBO74" s="334"/>
      <c r="OBP74" s="335"/>
      <c r="OBQ74" s="334"/>
      <c r="OBR74" s="334"/>
      <c r="OBS74" s="334"/>
      <c r="OBT74" s="334"/>
      <c r="OBU74" s="334"/>
      <c r="OBV74" s="335"/>
      <c r="OBW74" s="334"/>
      <c r="OBX74" s="334"/>
      <c r="OBY74" s="334"/>
      <c r="OBZ74" s="334"/>
      <c r="OCA74" s="334"/>
      <c r="OCB74" s="335"/>
      <c r="OCC74" s="334"/>
      <c r="OCD74" s="334"/>
      <c r="OCE74" s="334"/>
      <c r="OCF74" s="334"/>
      <c r="OCG74" s="334"/>
      <c r="OCH74" s="335"/>
      <c r="OCI74" s="334"/>
      <c r="OCJ74" s="334"/>
      <c r="OCK74" s="334"/>
      <c r="OCL74" s="334"/>
      <c r="OCM74" s="334"/>
      <c r="OCN74" s="335"/>
      <c r="OCO74" s="334"/>
      <c r="OCP74" s="334"/>
      <c r="OCQ74" s="334"/>
      <c r="OCR74" s="334"/>
      <c r="OCS74" s="334"/>
      <c r="OCT74" s="335"/>
      <c r="OCU74" s="334"/>
      <c r="OCV74" s="334"/>
      <c r="OCW74" s="334"/>
      <c r="OCX74" s="334"/>
      <c r="OCY74" s="334"/>
      <c r="OCZ74" s="335"/>
      <c r="ODA74" s="334"/>
      <c r="ODB74" s="334"/>
      <c r="ODC74" s="334"/>
      <c r="ODD74" s="334"/>
      <c r="ODE74" s="334"/>
      <c r="ODF74" s="335"/>
      <c r="ODG74" s="334"/>
      <c r="ODH74" s="334"/>
      <c r="ODI74" s="334"/>
      <c r="ODJ74" s="334"/>
      <c r="ODK74" s="334"/>
      <c r="ODL74" s="335"/>
      <c r="ODM74" s="334"/>
      <c r="ODN74" s="334"/>
      <c r="ODO74" s="334"/>
      <c r="ODP74" s="334"/>
      <c r="ODQ74" s="334"/>
      <c r="ODR74" s="335"/>
      <c r="ODS74" s="334"/>
      <c r="ODT74" s="334"/>
      <c r="ODU74" s="334"/>
      <c r="ODV74" s="334"/>
      <c r="ODW74" s="334"/>
      <c r="ODX74" s="335"/>
      <c r="ODY74" s="334"/>
      <c r="ODZ74" s="334"/>
      <c r="OEA74" s="334"/>
      <c r="OEB74" s="334"/>
      <c r="OEC74" s="334"/>
      <c r="OED74" s="335"/>
      <c r="OEE74" s="334"/>
      <c r="OEF74" s="334"/>
      <c r="OEG74" s="334"/>
      <c r="OEH74" s="334"/>
      <c r="OEI74" s="334"/>
      <c r="OEJ74" s="335"/>
      <c r="OEK74" s="334"/>
      <c r="OEL74" s="334"/>
      <c r="OEM74" s="334"/>
      <c r="OEN74" s="334"/>
      <c r="OEO74" s="334"/>
      <c r="OEP74" s="335"/>
      <c r="OEQ74" s="334"/>
      <c r="OER74" s="334"/>
      <c r="OES74" s="334"/>
      <c r="OET74" s="334"/>
      <c r="OEU74" s="334"/>
      <c r="OEV74" s="335"/>
      <c r="OEW74" s="334"/>
      <c r="OEX74" s="334"/>
      <c r="OEY74" s="334"/>
      <c r="OEZ74" s="334"/>
      <c r="OFA74" s="334"/>
      <c r="OFB74" s="335"/>
      <c r="OFC74" s="334"/>
      <c r="OFD74" s="334"/>
      <c r="OFE74" s="334"/>
      <c r="OFF74" s="334"/>
      <c r="OFG74" s="334"/>
      <c r="OFH74" s="335"/>
      <c r="OFI74" s="334"/>
      <c r="OFJ74" s="334"/>
      <c r="OFK74" s="334"/>
      <c r="OFL74" s="334"/>
      <c r="OFM74" s="334"/>
      <c r="OFN74" s="335"/>
      <c r="OFO74" s="334"/>
      <c r="OFP74" s="334"/>
      <c r="OFQ74" s="334"/>
      <c r="OFR74" s="334"/>
      <c r="OFS74" s="334"/>
      <c r="OFT74" s="335"/>
      <c r="OFU74" s="334"/>
      <c r="OFV74" s="334"/>
      <c r="OFW74" s="334"/>
      <c r="OFX74" s="334"/>
      <c r="OFY74" s="334"/>
      <c r="OFZ74" s="335"/>
      <c r="OGA74" s="334"/>
      <c r="OGB74" s="334"/>
      <c r="OGC74" s="334"/>
      <c r="OGD74" s="334"/>
      <c r="OGE74" s="334"/>
      <c r="OGF74" s="335"/>
      <c r="OGG74" s="334"/>
      <c r="OGH74" s="334"/>
      <c r="OGI74" s="334"/>
      <c r="OGJ74" s="334"/>
      <c r="OGK74" s="334"/>
      <c r="OGL74" s="335"/>
      <c r="OGM74" s="334"/>
      <c r="OGN74" s="334"/>
      <c r="OGO74" s="334"/>
      <c r="OGP74" s="334"/>
      <c r="OGQ74" s="334"/>
      <c r="OGR74" s="335"/>
      <c r="OGS74" s="334"/>
      <c r="OGT74" s="334"/>
      <c r="OGU74" s="334"/>
      <c r="OGV74" s="334"/>
      <c r="OGW74" s="334"/>
      <c r="OGX74" s="335"/>
      <c r="OGY74" s="334"/>
      <c r="OGZ74" s="334"/>
      <c r="OHA74" s="334"/>
      <c r="OHB74" s="334"/>
      <c r="OHC74" s="334"/>
      <c r="OHD74" s="335"/>
      <c r="OHE74" s="334"/>
      <c r="OHF74" s="334"/>
      <c r="OHG74" s="334"/>
      <c r="OHH74" s="334"/>
      <c r="OHI74" s="334"/>
      <c r="OHJ74" s="335"/>
      <c r="OHK74" s="334"/>
      <c r="OHL74" s="334"/>
      <c r="OHM74" s="334"/>
      <c r="OHN74" s="334"/>
      <c r="OHO74" s="334"/>
      <c r="OHP74" s="335"/>
      <c r="OHQ74" s="334"/>
      <c r="OHR74" s="334"/>
      <c r="OHS74" s="334"/>
      <c r="OHT74" s="334"/>
      <c r="OHU74" s="334"/>
      <c r="OHV74" s="335"/>
      <c r="OHW74" s="334"/>
      <c r="OHX74" s="334"/>
      <c r="OHY74" s="334"/>
      <c r="OHZ74" s="334"/>
      <c r="OIA74" s="334"/>
      <c r="OIB74" s="335"/>
      <c r="OIC74" s="334"/>
      <c r="OID74" s="334"/>
      <c r="OIE74" s="334"/>
      <c r="OIF74" s="334"/>
      <c r="OIG74" s="334"/>
      <c r="OIH74" s="335"/>
      <c r="OII74" s="334"/>
      <c r="OIJ74" s="334"/>
      <c r="OIK74" s="334"/>
      <c r="OIL74" s="334"/>
      <c r="OIM74" s="334"/>
      <c r="OIN74" s="335"/>
      <c r="OIO74" s="334"/>
      <c r="OIP74" s="334"/>
      <c r="OIQ74" s="334"/>
      <c r="OIR74" s="334"/>
      <c r="OIS74" s="334"/>
      <c r="OIT74" s="335"/>
      <c r="OIU74" s="334"/>
      <c r="OIV74" s="334"/>
      <c r="OIW74" s="334"/>
      <c r="OIX74" s="334"/>
      <c r="OIY74" s="334"/>
      <c r="OIZ74" s="335"/>
      <c r="OJA74" s="334"/>
      <c r="OJB74" s="334"/>
      <c r="OJC74" s="334"/>
      <c r="OJD74" s="334"/>
      <c r="OJE74" s="334"/>
      <c r="OJF74" s="335"/>
      <c r="OJG74" s="334"/>
      <c r="OJH74" s="334"/>
      <c r="OJI74" s="334"/>
      <c r="OJJ74" s="334"/>
      <c r="OJK74" s="334"/>
      <c r="OJL74" s="335"/>
      <c r="OJM74" s="334"/>
      <c r="OJN74" s="334"/>
      <c r="OJO74" s="334"/>
      <c r="OJP74" s="334"/>
      <c r="OJQ74" s="334"/>
      <c r="OJR74" s="335"/>
      <c r="OJS74" s="334"/>
      <c r="OJT74" s="334"/>
      <c r="OJU74" s="334"/>
      <c r="OJV74" s="334"/>
      <c r="OJW74" s="334"/>
      <c r="OJX74" s="335"/>
      <c r="OJY74" s="334"/>
      <c r="OJZ74" s="334"/>
      <c r="OKA74" s="334"/>
      <c r="OKB74" s="334"/>
      <c r="OKC74" s="334"/>
      <c r="OKD74" s="335"/>
      <c r="OKE74" s="334"/>
      <c r="OKF74" s="334"/>
      <c r="OKG74" s="334"/>
      <c r="OKH74" s="334"/>
      <c r="OKI74" s="334"/>
      <c r="OKJ74" s="335"/>
      <c r="OKK74" s="334"/>
      <c r="OKL74" s="334"/>
      <c r="OKM74" s="334"/>
      <c r="OKN74" s="334"/>
      <c r="OKO74" s="334"/>
      <c r="OKP74" s="335"/>
      <c r="OKQ74" s="334"/>
      <c r="OKR74" s="334"/>
      <c r="OKS74" s="334"/>
      <c r="OKT74" s="334"/>
      <c r="OKU74" s="334"/>
      <c r="OKV74" s="335"/>
      <c r="OKW74" s="334"/>
      <c r="OKX74" s="334"/>
      <c r="OKY74" s="334"/>
      <c r="OKZ74" s="334"/>
      <c r="OLA74" s="334"/>
      <c r="OLB74" s="335"/>
      <c r="OLC74" s="334"/>
      <c r="OLD74" s="334"/>
      <c r="OLE74" s="334"/>
      <c r="OLF74" s="334"/>
      <c r="OLG74" s="334"/>
      <c r="OLH74" s="335"/>
      <c r="OLI74" s="334"/>
      <c r="OLJ74" s="334"/>
      <c r="OLK74" s="334"/>
      <c r="OLL74" s="334"/>
      <c r="OLM74" s="334"/>
      <c r="OLN74" s="335"/>
      <c r="OLO74" s="334"/>
      <c r="OLP74" s="334"/>
      <c r="OLQ74" s="334"/>
      <c r="OLR74" s="334"/>
      <c r="OLS74" s="334"/>
      <c r="OLT74" s="335"/>
      <c r="OLU74" s="334"/>
      <c r="OLV74" s="334"/>
      <c r="OLW74" s="334"/>
      <c r="OLX74" s="334"/>
      <c r="OLY74" s="334"/>
      <c r="OLZ74" s="335"/>
      <c r="OMA74" s="334"/>
      <c r="OMB74" s="334"/>
      <c r="OMC74" s="334"/>
      <c r="OMD74" s="334"/>
      <c r="OME74" s="334"/>
      <c r="OMF74" s="335"/>
      <c r="OMG74" s="334"/>
      <c r="OMH74" s="334"/>
      <c r="OMI74" s="334"/>
      <c r="OMJ74" s="334"/>
      <c r="OMK74" s="334"/>
      <c r="OML74" s="335"/>
      <c r="OMM74" s="334"/>
      <c r="OMN74" s="334"/>
      <c r="OMO74" s="334"/>
      <c r="OMP74" s="334"/>
      <c r="OMQ74" s="334"/>
      <c r="OMR74" s="335"/>
      <c r="OMS74" s="334"/>
      <c r="OMT74" s="334"/>
      <c r="OMU74" s="334"/>
      <c r="OMV74" s="334"/>
      <c r="OMW74" s="334"/>
      <c r="OMX74" s="335"/>
      <c r="OMY74" s="334"/>
      <c r="OMZ74" s="334"/>
      <c r="ONA74" s="334"/>
      <c r="ONB74" s="334"/>
      <c r="ONC74" s="334"/>
      <c r="OND74" s="335"/>
      <c r="ONE74" s="334"/>
      <c r="ONF74" s="334"/>
      <c r="ONG74" s="334"/>
      <c r="ONH74" s="334"/>
      <c r="ONI74" s="334"/>
      <c r="ONJ74" s="335"/>
      <c r="ONK74" s="334"/>
      <c r="ONL74" s="334"/>
      <c r="ONM74" s="334"/>
      <c r="ONN74" s="334"/>
      <c r="ONO74" s="334"/>
      <c r="ONP74" s="335"/>
      <c r="ONQ74" s="334"/>
      <c r="ONR74" s="334"/>
      <c r="ONS74" s="334"/>
      <c r="ONT74" s="334"/>
      <c r="ONU74" s="334"/>
      <c r="ONV74" s="335"/>
      <c r="ONW74" s="334"/>
      <c r="ONX74" s="334"/>
      <c r="ONY74" s="334"/>
      <c r="ONZ74" s="334"/>
      <c r="OOA74" s="334"/>
      <c r="OOB74" s="335"/>
      <c r="OOC74" s="334"/>
      <c r="OOD74" s="334"/>
      <c r="OOE74" s="334"/>
      <c r="OOF74" s="334"/>
      <c r="OOG74" s="334"/>
      <c r="OOH74" s="335"/>
      <c r="OOI74" s="334"/>
      <c r="OOJ74" s="334"/>
      <c r="OOK74" s="334"/>
      <c r="OOL74" s="334"/>
      <c r="OOM74" s="334"/>
      <c r="OON74" s="335"/>
      <c r="OOO74" s="334"/>
      <c r="OOP74" s="334"/>
      <c r="OOQ74" s="334"/>
      <c r="OOR74" s="334"/>
      <c r="OOS74" s="334"/>
      <c r="OOT74" s="335"/>
      <c r="OOU74" s="334"/>
      <c r="OOV74" s="334"/>
      <c r="OOW74" s="334"/>
      <c r="OOX74" s="334"/>
      <c r="OOY74" s="334"/>
      <c r="OOZ74" s="335"/>
      <c r="OPA74" s="334"/>
      <c r="OPB74" s="334"/>
      <c r="OPC74" s="334"/>
      <c r="OPD74" s="334"/>
      <c r="OPE74" s="334"/>
      <c r="OPF74" s="335"/>
      <c r="OPG74" s="334"/>
      <c r="OPH74" s="334"/>
      <c r="OPI74" s="334"/>
      <c r="OPJ74" s="334"/>
      <c r="OPK74" s="334"/>
      <c r="OPL74" s="335"/>
      <c r="OPM74" s="334"/>
      <c r="OPN74" s="334"/>
      <c r="OPO74" s="334"/>
      <c r="OPP74" s="334"/>
      <c r="OPQ74" s="334"/>
      <c r="OPR74" s="335"/>
      <c r="OPS74" s="334"/>
      <c r="OPT74" s="334"/>
      <c r="OPU74" s="334"/>
      <c r="OPV74" s="334"/>
      <c r="OPW74" s="334"/>
      <c r="OPX74" s="335"/>
      <c r="OPY74" s="334"/>
      <c r="OPZ74" s="334"/>
      <c r="OQA74" s="334"/>
      <c r="OQB74" s="334"/>
      <c r="OQC74" s="334"/>
      <c r="OQD74" s="335"/>
      <c r="OQE74" s="334"/>
      <c r="OQF74" s="334"/>
      <c r="OQG74" s="334"/>
      <c r="OQH74" s="334"/>
      <c r="OQI74" s="334"/>
      <c r="OQJ74" s="335"/>
      <c r="OQK74" s="334"/>
      <c r="OQL74" s="334"/>
      <c r="OQM74" s="334"/>
      <c r="OQN74" s="334"/>
      <c r="OQO74" s="334"/>
      <c r="OQP74" s="335"/>
      <c r="OQQ74" s="334"/>
      <c r="OQR74" s="334"/>
      <c r="OQS74" s="334"/>
      <c r="OQT74" s="334"/>
      <c r="OQU74" s="334"/>
      <c r="OQV74" s="335"/>
      <c r="OQW74" s="334"/>
      <c r="OQX74" s="334"/>
      <c r="OQY74" s="334"/>
      <c r="OQZ74" s="334"/>
      <c r="ORA74" s="334"/>
      <c r="ORB74" s="335"/>
      <c r="ORC74" s="334"/>
      <c r="ORD74" s="334"/>
      <c r="ORE74" s="334"/>
      <c r="ORF74" s="334"/>
      <c r="ORG74" s="334"/>
      <c r="ORH74" s="335"/>
      <c r="ORI74" s="334"/>
      <c r="ORJ74" s="334"/>
      <c r="ORK74" s="334"/>
      <c r="ORL74" s="334"/>
      <c r="ORM74" s="334"/>
      <c r="ORN74" s="335"/>
      <c r="ORO74" s="334"/>
      <c r="ORP74" s="334"/>
      <c r="ORQ74" s="334"/>
      <c r="ORR74" s="334"/>
      <c r="ORS74" s="334"/>
      <c r="ORT74" s="335"/>
      <c r="ORU74" s="334"/>
      <c r="ORV74" s="334"/>
      <c r="ORW74" s="334"/>
      <c r="ORX74" s="334"/>
      <c r="ORY74" s="334"/>
      <c r="ORZ74" s="335"/>
      <c r="OSA74" s="334"/>
      <c r="OSB74" s="334"/>
      <c r="OSC74" s="334"/>
      <c r="OSD74" s="334"/>
      <c r="OSE74" s="334"/>
      <c r="OSF74" s="335"/>
      <c r="OSG74" s="334"/>
      <c r="OSH74" s="334"/>
      <c r="OSI74" s="334"/>
      <c r="OSJ74" s="334"/>
      <c r="OSK74" s="334"/>
      <c r="OSL74" s="335"/>
      <c r="OSM74" s="334"/>
      <c r="OSN74" s="334"/>
      <c r="OSO74" s="334"/>
      <c r="OSP74" s="334"/>
      <c r="OSQ74" s="334"/>
      <c r="OSR74" s="335"/>
      <c r="OSS74" s="334"/>
      <c r="OST74" s="334"/>
      <c r="OSU74" s="334"/>
      <c r="OSV74" s="334"/>
      <c r="OSW74" s="334"/>
      <c r="OSX74" s="335"/>
      <c r="OSY74" s="334"/>
      <c r="OSZ74" s="334"/>
      <c r="OTA74" s="334"/>
      <c r="OTB74" s="334"/>
      <c r="OTC74" s="334"/>
      <c r="OTD74" s="335"/>
      <c r="OTE74" s="334"/>
      <c r="OTF74" s="334"/>
      <c r="OTG74" s="334"/>
      <c r="OTH74" s="334"/>
      <c r="OTI74" s="334"/>
      <c r="OTJ74" s="335"/>
      <c r="OTK74" s="334"/>
      <c r="OTL74" s="334"/>
      <c r="OTM74" s="334"/>
      <c r="OTN74" s="334"/>
      <c r="OTO74" s="334"/>
      <c r="OTP74" s="335"/>
      <c r="OTQ74" s="334"/>
      <c r="OTR74" s="334"/>
      <c r="OTS74" s="334"/>
      <c r="OTT74" s="334"/>
      <c r="OTU74" s="334"/>
      <c r="OTV74" s="335"/>
      <c r="OTW74" s="334"/>
      <c r="OTX74" s="334"/>
      <c r="OTY74" s="334"/>
      <c r="OTZ74" s="334"/>
      <c r="OUA74" s="334"/>
      <c r="OUB74" s="335"/>
      <c r="OUC74" s="334"/>
      <c r="OUD74" s="334"/>
      <c r="OUE74" s="334"/>
      <c r="OUF74" s="334"/>
      <c r="OUG74" s="334"/>
      <c r="OUH74" s="335"/>
      <c r="OUI74" s="334"/>
      <c r="OUJ74" s="334"/>
      <c r="OUK74" s="334"/>
      <c r="OUL74" s="334"/>
      <c r="OUM74" s="334"/>
      <c r="OUN74" s="335"/>
      <c r="OUO74" s="334"/>
      <c r="OUP74" s="334"/>
      <c r="OUQ74" s="334"/>
      <c r="OUR74" s="334"/>
      <c r="OUS74" s="334"/>
      <c r="OUT74" s="335"/>
      <c r="OUU74" s="334"/>
      <c r="OUV74" s="334"/>
      <c r="OUW74" s="334"/>
      <c r="OUX74" s="334"/>
      <c r="OUY74" s="334"/>
      <c r="OUZ74" s="335"/>
      <c r="OVA74" s="334"/>
      <c r="OVB74" s="334"/>
      <c r="OVC74" s="334"/>
      <c r="OVD74" s="334"/>
      <c r="OVE74" s="334"/>
      <c r="OVF74" s="335"/>
      <c r="OVG74" s="334"/>
      <c r="OVH74" s="334"/>
      <c r="OVI74" s="334"/>
      <c r="OVJ74" s="334"/>
      <c r="OVK74" s="334"/>
      <c r="OVL74" s="335"/>
      <c r="OVM74" s="334"/>
      <c r="OVN74" s="334"/>
      <c r="OVO74" s="334"/>
      <c r="OVP74" s="334"/>
      <c r="OVQ74" s="334"/>
      <c r="OVR74" s="335"/>
      <c r="OVS74" s="334"/>
      <c r="OVT74" s="334"/>
      <c r="OVU74" s="334"/>
      <c r="OVV74" s="334"/>
      <c r="OVW74" s="334"/>
      <c r="OVX74" s="335"/>
      <c r="OVY74" s="334"/>
      <c r="OVZ74" s="334"/>
      <c r="OWA74" s="334"/>
      <c r="OWB74" s="334"/>
      <c r="OWC74" s="334"/>
      <c r="OWD74" s="335"/>
      <c r="OWE74" s="334"/>
      <c r="OWF74" s="334"/>
      <c r="OWG74" s="334"/>
      <c r="OWH74" s="334"/>
      <c r="OWI74" s="334"/>
      <c r="OWJ74" s="335"/>
      <c r="OWK74" s="334"/>
      <c r="OWL74" s="334"/>
      <c r="OWM74" s="334"/>
      <c r="OWN74" s="334"/>
      <c r="OWO74" s="334"/>
      <c r="OWP74" s="335"/>
      <c r="OWQ74" s="334"/>
      <c r="OWR74" s="334"/>
      <c r="OWS74" s="334"/>
      <c r="OWT74" s="334"/>
      <c r="OWU74" s="334"/>
      <c r="OWV74" s="335"/>
      <c r="OWW74" s="334"/>
      <c r="OWX74" s="334"/>
      <c r="OWY74" s="334"/>
      <c r="OWZ74" s="334"/>
      <c r="OXA74" s="334"/>
      <c r="OXB74" s="335"/>
      <c r="OXC74" s="334"/>
      <c r="OXD74" s="334"/>
      <c r="OXE74" s="334"/>
      <c r="OXF74" s="334"/>
      <c r="OXG74" s="334"/>
      <c r="OXH74" s="335"/>
      <c r="OXI74" s="334"/>
      <c r="OXJ74" s="334"/>
      <c r="OXK74" s="334"/>
      <c r="OXL74" s="334"/>
      <c r="OXM74" s="334"/>
      <c r="OXN74" s="335"/>
      <c r="OXO74" s="334"/>
      <c r="OXP74" s="334"/>
      <c r="OXQ74" s="334"/>
      <c r="OXR74" s="334"/>
      <c r="OXS74" s="334"/>
      <c r="OXT74" s="335"/>
      <c r="OXU74" s="334"/>
      <c r="OXV74" s="334"/>
      <c r="OXW74" s="334"/>
      <c r="OXX74" s="334"/>
      <c r="OXY74" s="334"/>
      <c r="OXZ74" s="335"/>
      <c r="OYA74" s="334"/>
      <c r="OYB74" s="334"/>
      <c r="OYC74" s="334"/>
      <c r="OYD74" s="334"/>
      <c r="OYE74" s="334"/>
      <c r="OYF74" s="335"/>
      <c r="OYG74" s="334"/>
      <c r="OYH74" s="334"/>
      <c r="OYI74" s="334"/>
      <c r="OYJ74" s="334"/>
      <c r="OYK74" s="334"/>
      <c r="OYL74" s="335"/>
      <c r="OYM74" s="334"/>
      <c r="OYN74" s="334"/>
      <c r="OYO74" s="334"/>
      <c r="OYP74" s="334"/>
      <c r="OYQ74" s="334"/>
      <c r="OYR74" s="335"/>
      <c r="OYS74" s="334"/>
      <c r="OYT74" s="334"/>
      <c r="OYU74" s="334"/>
      <c r="OYV74" s="334"/>
      <c r="OYW74" s="334"/>
      <c r="OYX74" s="335"/>
      <c r="OYY74" s="334"/>
      <c r="OYZ74" s="334"/>
      <c r="OZA74" s="334"/>
      <c r="OZB74" s="334"/>
      <c r="OZC74" s="334"/>
      <c r="OZD74" s="335"/>
      <c r="OZE74" s="334"/>
      <c r="OZF74" s="334"/>
      <c r="OZG74" s="334"/>
      <c r="OZH74" s="334"/>
      <c r="OZI74" s="334"/>
      <c r="OZJ74" s="335"/>
      <c r="OZK74" s="334"/>
      <c r="OZL74" s="334"/>
      <c r="OZM74" s="334"/>
      <c r="OZN74" s="334"/>
      <c r="OZO74" s="334"/>
      <c r="OZP74" s="335"/>
      <c r="OZQ74" s="334"/>
      <c r="OZR74" s="334"/>
      <c r="OZS74" s="334"/>
      <c r="OZT74" s="334"/>
      <c r="OZU74" s="334"/>
      <c r="OZV74" s="335"/>
      <c r="OZW74" s="334"/>
      <c r="OZX74" s="334"/>
      <c r="OZY74" s="334"/>
      <c r="OZZ74" s="334"/>
      <c r="PAA74" s="334"/>
      <c r="PAB74" s="335"/>
      <c r="PAC74" s="334"/>
      <c r="PAD74" s="334"/>
      <c r="PAE74" s="334"/>
      <c r="PAF74" s="334"/>
      <c r="PAG74" s="334"/>
      <c r="PAH74" s="335"/>
      <c r="PAI74" s="334"/>
      <c r="PAJ74" s="334"/>
      <c r="PAK74" s="334"/>
      <c r="PAL74" s="334"/>
      <c r="PAM74" s="334"/>
      <c r="PAN74" s="335"/>
      <c r="PAO74" s="334"/>
      <c r="PAP74" s="334"/>
      <c r="PAQ74" s="334"/>
      <c r="PAR74" s="334"/>
      <c r="PAS74" s="334"/>
      <c r="PAT74" s="335"/>
      <c r="PAU74" s="334"/>
      <c r="PAV74" s="334"/>
      <c r="PAW74" s="334"/>
      <c r="PAX74" s="334"/>
      <c r="PAY74" s="334"/>
      <c r="PAZ74" s="335"/>
      <c r="PBA74" s="334"/>
      <c r="PBB74" s="334"/>
      <c r="PBC74" s="334"/>
      <c r="PBD74" s="334"/>
      <c r="PBE74" s="334"/>
      <c r="PBF74" s="335"/>
      <c r="PBG74" s="334"/>
      <c r="PBH74" s="334"/>
      <c r="PBI74" s="334"/>
      <c r="PBJ74" s="334"/>
      <c r="PBK74" s="334"/>
      <c r="PBL74" s="335"/>
      <c r="PBM74" s="334"/>
      <c r="PBN74" s="334"/>
      <c r="PBO74" s="334"/>
      <c r="PBP74" s="334"/>
      <c r="PBQ74" s="334"/>
      <c r="PBR74" s="335"/>
      <c r="PBS74" s="334"/>
      <c r="PBT74" s="334"/>
      <c r="PBU74" s="334"/>
      <c r="PBV74" s="334"/>
      <c r="PBW74" s="334"/>
      <c r="PBX74" s="335"/>
      <c r="PBY74" s="334"/>
      <c r="PBZ74" s="334"/>
      <c r="PCA74" s="334"/>
      <c r="PCB74" s="334"/>
      <c r="PCC74" s="334"/>
      <c r="PCD74" s="335"/>
      <c r="PCE74" s="334"/>
      <c r="PCF74" s="334"/>
      <c r="PCG74" s="334"/>
      <c r="PCH74" s="334"/>
      <c r="PCI74" s="334"/>
      <c r="PCJ74" s="335"/>
      <c r="PCK74" s="334"/>
      <c r="PCL74" s="334"/>
      <c r="PCM74" s="334"/>
      <c r="PCN74" s="334"/>
      <c r="PCO74" s="334"/>
      <c r="PCP74" s="335"/>
      <c r="PCQ74" s="334"/>
      <c r="PCR74" s="334"/>
      <c r="PCS74" s="334"/>
      <c r="PCT74" s="334"/>
      <c r="PCU74" s="334"/>
      <c r="PCV74" s="335"/>
      <c r="PCW74" s="334"/>
      <c r="PCX74" s="334"/>
      <c r="PCY74" s="334"/>
      <c r="PCZ74" s="334"/>
      <c r="PDA74" s="334"/>
      <c r="PDB74" s="335"/>
      <c r="PDC74" s="334"/>
      <c r="PDD74" s="334"/>
      <c r="PDE74" s="334"/>
      <c r="PDF74" s="334"/>
      <c r="PDG74" s="334"/>
      <c r="PDH74" s="335"/>
      <c r="PDI74" s="334"/>
      <c r="PDJ74" s="334"/>
      <c r="PDK74" s="334"/>
      <c r="PDL74" s="334"/>
      <c r="PDM74" s="334"/>
      <c r="PDN74" s="335"/>
      <c r="PDO74" s="334"/>
      <c r="PDP74" s="334"/>
      <c r="PDQ74" s="334"/>
      <c r="PDR74" s="334"/>
      <c r="PDS74" s="334"/>
      <c r="PDT74" s="335"/>
      <c r="PDU74" s="334"/>
      <c r="PDV74" s="334"/>
      <c r="PDW74" s="334"/>
      <c r="PDX74" s="334"/>
      <c r="PDY74" s="334"/>
      <c r="PDZ74" s="335"/>
      <c r="PEA74" s="334"/>
      <c r="PEB74" s="334"/>
      <c r="PEC74" s="334"/>
      <c r="PED74" s="334"/>
      <c r="PEE74" s="334"/>
      <c r="PEF74" s="335"/>
      <c r="PEG74" s="334"/>
      <c r="PEH74" s="334"/>
      <c r="PEI74" s="334"/>
      <c r="PEJ74" s="334"/>
      <c r="PEK74" s="334"/>
      <c r="PEL74" s="335"/>
      <c r="PEM74" s="334"/>
      <c r="PEN74" s="334"/>
      <c r="PEO74" s="334"/>
      <c r="PEP74" s="334"/>
      <c r="PEQ74" s="334"/>
      <c r="PER74" s="335"/>
      <c r="PES74" s="334"/>
      <c r="PET74" s="334"/>
      <c r="PEU74" s="334"/>
      <c r="PEV74" s="334"/>
      <c r="PEW74" s="334"/>
      <c r="PEX74" s="335"/>
      <c r="PEY74" s="334"/>
      <c r="PEZ74" s="334"/>
      <c r="PFA74" s="334"/>
      <c r="PFB74" s="334"/>
      <c r="PFC74" s="334"/>
      <c r="PFD74" s="335"/>
      <c r="PFE74" s="334"/>
      <c r="PFF74" s="334"/>
      <c r="PFG74" s="334"/>
      <c r="PFH74" s="334"/>
      <c r="PFI74" s="334"/>
      <c r="PFJ74" s="335"/>
      <c r="PFK74" s="334"/>
      <c r="PFL74" s="334"/>
      <c r="PFM74" s="334"/>
      <c r="PFN74" s="334"/>
      <c r="PFO74" s="334"/>
      <c r="PFP74" s="335"/>
      <c r="PFQ74" s="334"/>
      <c r="PFR74" s="334"/>
      <c r="PFS74" s="334"/>
      <c r="PFT74" s="334"/>
      <c r="PFU74" s="334"/>
      <c r="PFV74" s="335"/>
      <c r="PFW74" s="334"/>
      <c r="PFX74" s="334"/>
      <c r="PFY74" s="334"/>
      <c r="PFZ74" s="334"/>
      <c r="PGA74" s="334"/>
      <c r="PGB74" s="335"/>
      <c r="PGC74" s="334"/>
      <c r="PGD74" s="334"/>
      <c r="PGE74" s="334"/>
      <c r="PGF74" s="334"/>
      <c r="PGG74" s="334"/>
      <c r="PGH74" s="335"/>
      <c r="PGI74" s="334"/>
      <c r="PGJ74" s="334"/>
      <c r="PGK74" s="334"/>
      <c r="PGL74" s="334"/>
      <c r="PGM74" s="334"/>
      <c r="PGN74" s="335"/>
      <c r="PGO74" s="334"/>
      <c r="PGP74" s="334"/>
      <c r="PGQ74" s="334"/>
      <c r="PGR74" s="334"/>
      <c r="PGS74" s="334"/>
      <c r="PGT74" s="335"/>
      <c r="PGU74" s="334"/>
      <c r="PGV74" s="334"/>
      <c r="PGW74" s="334"/>
      <c r="PGX74" s="334"/>
      <c r="PGY74" s="334"/>
      <c r="PGZ74" s="335"/>
      <c r="PHA74" s="334"/>
      <c r="PHB74" s="334"/>
      <c r="PHC74" s="334"/>
      <c r="PHD74" s="334"/>
      <c r="PHE74" s="334"/>
      <c r="PHF74" s="335"/>
      <c r="PHG74" s="334"/>
      <c r="PHH74" s="334"/>
      <c r="PHI74" s="334"/>
      <c r="PHJ74" s="334"/>
      <c r="PHK74" s="334"/>
      <c r="PHL74" s="335"/>
      <c r="PHM74" s="334"/>
      <c r="PHN74" s="334"/>
      <c r="PHO74" s="334"/>
      <c r="PHP74" s="334"/>
      <c r="PHQ74" s="334"/>
      <c r="PHR74" s="335"/>
      <c r="PHS74" s="334"/>
      <c r="PHT74" s="334"/>
      <c r="PHU74" s="334"/>
      <c r="PHV74" s="334"/>
      <c r="PHW74" s="334"/>
      <c r="PHX74" s="335"/>
      <c r="PHY74" s="334"/>
      <c r="PHZ74" s="334"/>
      <c r="PIA74" s="334"/>
      <c r="PIB74" s="334"/>
      <c r="PIC74" s="334"/>
      <c r="PID74" s="335"/>
      <c r="PIE74" s="334"/>
      <c r="PIF74" s="334"/>
      <c r="PIG74" s="334"/>
      <c r="PIH74" s="334"/>
      <c r="PII74" s="334"/>
      <c r="PIJ74" s="335"/>
      <c r="PIK74" s="334"/>
      <c r="PIL74" s="334"/>
      <c r="PIM74" s="334"/>
      <c r="PIN74" s="334"/>
      <c r="PIO74" s="334"/>
      <c r="PIP74" s="335"/>
      <c r="PIQ74" s="334"/>
      <c r="PIR74" s="334"/>
      <c r="PIS74" s="334"/>
      <c r="PIT74" s="334"/>
      <c r="PIU74" s="334"/>
      <c r="PIV74" s="335"/>
      <c r="PIW74" s="334"/>
      <c r="PIX74" s="334"/>
      <c r="PIY74" s="334"/>
      <c r="PIZ74" s="334"/>
      <c r="PJA74" s="334"/>
      <c r="PJB74" s="335"/>
      <c r="PJC74" s="334"/>
      <c r="PJD74" s="334"/>
      <c r="PJE74" s="334"/>
      <c r="PJF74" s="334"/>
      <c r="PJG74" s="334"/>
      <c r="PJH74" s="335"/>
      <c r="PJI74" s="334"/>
      <c r="PJJ74" s="334"/>
      <c r="PJK74" s="334"/>
      <c r="PJL74" s="334"/>
      <c r="PJM74" s="334"/>
      <c r="PJN74" s="335"/>
      <c r="PJO74" s="334"/>
      <c r="PJP74" s="334"/>
      <c r="PJQ74" s="334"/>
      <c r="PJR74" s="334"/>
      <c r="PJS74" s="334"/>
      <c r="PJT74" s="335"/>
      <c r="PJU74" s="334"/>
      <c r="PJV74" s="334"/>
      <c r="PJW74" s="334"/>
      <c r="PJX74" s="334"/>
      <c r="PJY74" s="334"/>
      <c r="PJZ74" s="335"/>
      <c r="PKA74" s="334"/>
      <c r="PKB74" s="334"/>
      <c r="PKC74" s="334"/>
      <c r="PKD74" s="334"/>
      <c r="PKE74" s="334"/>
      <c r="PKF74" s="335"/>
      <c r="PKG74" s="334"/>
      <c r="PKH74" s="334"/>
      <c r="PKI74" s="334"/>
      <c r="PKJ74" s="334"/>
      <c r="PKK74" s="334"/>
      <c r="PKL74" s="335"/>
      <c r="PKM74" s="334"/>
      <c r="PKN74" s="334"/>
      <c r="PKO74" s="334"/>
      <c r="PKP74" s="334"/>
      <c r="PKQ74" s="334"/>
      <c r="PKR74" s="335"/>
      <c r="PKS74" s="334"/>
      <c r="PKT74" s="334"/>
      <c r="PKU74" s="334"/>
      <c r="PKV74" s="334"/>
      <c r="PKW74" s="334"/>
      <c r="PKX74" s="335"/>
      <c r="PKY74" s="334"/>
      <c r="PKZ74" s="334"/>
      <c r="PLA74" s="334"/>
      <c r="PLB74" s="334"/>
      <c r="PLC74" s="334"/>
      <c r="PLD74" s="335"/>
      <c r="PLE74" s="334"/>
      <c r="PLF74" s="334"/>
      <c r="PLG74" s="334"/>
      <c r="PLH74" s="334"/>
      <c r="PLI74" s="334"/>
      <c r="PLJ74" s="335"/>
      <c r="PLK74" s="334"/>
      <c r="PLL74" s="334"/>
      <c r="PLM74" s="334"/>
      <c r="PLN74" s="334"/>
      <c r="PLO74" s="334"/>
      <c r="PLP74" s="335"/>
      <c r="PLQ74" s="334"/>
      <c r="PLR74" s="334"/>
      <c r="PLS74" s="334"/>
      <c r="PLT74" s="334"/>
      <c r="PLU74" s="334"/>
      <c r="PLV74" s="335"/>
      <c r="PLW74" s="334"/>
      <c r="PLX74" s="334"/>
      <c r="PLY74" s="334"/>
      <c r="PLZ74" s="334"/>
      <c r="PMA74" s="334"/>
      <c r="PMB74" s="335"/>
      <c r="PMC74" s="334"/>
      <c r="PMD74" s="334"/>
      <c r="PME74" s="334"/>
      <c r="PMF74" s="334"/>
      <c r="PMG74" s="334"/>
      <c r="PMH74" s="335"/>
      <c r="PMI74" s="334"/>
      <c r="PMJ74" s="334"/>
      <c r="PMK74" s="334"/>
      <c r="PML74" s="334"/>
      <c r="PMM74" s="334"/>
      <c r="PMN74" s="335"/>
      <c r="PMO74" s="334"/>
      <c r="PMP74" s="334"/>
      <c r="PMQ74" s="334"/>
      <c r="PMR74" s="334"/>
      <c r="PMS74" s="334"/>
      <c r="PMT74" s="335"/>
      <c r="PMU74" s="334"/>
      <c r="PMV74" s="334"/>
      <c r="PMW74" s="334"/>
      <c r="PMX74" s="334"/>
      <c r="PMY74" s="334"/>
      <c r="PMZ74" s="335"/>
      <c r="PNA74" s="334"/>
      <c r="PNB74" s="334"/>
      <c r="PNC74" s="334"/>
      <c r="PND74" s="334"/>
      <c r="PNE74" s="334"/>
      <c r="PNF74" s="335"/>
      <c r="PNG74" s="334"/>
      <c r="PNH74" s="334"/>
      <c r="PNI74" s="334"/>
      <c r="PNJ74" s="334"/>
      <c r="PNK74" s="334"/>
      <c r="PNL74" s="335"/>
      <c r="PNM74" s="334"/>
      <c r="PNN74" s="334"/>
      <c r="PNO74" s="334"/>
      <c r="PNP74" s="334"/>
      <c r="PNQ74" s="334"/>
      <c r="PNR74" s="335"/>
      <c r="PNS74" s="334"/>
      <c r="PNT74" s="334"/>
      <c r="PNU74" s="334"/>
      <c r="PNV74" s="334"/>
      <c r="PNW74" s="334"/>
      <c r="PNX74" s="335"/>
      <c r="PNY74" s="334"/>
      <c r="PNZ74" s="334"/>
      <c r="POA74" s="334"/>
      <c r="POB74" s="334"/>
      <c r="POC74" s="334"/>
      <c r="POD74" s="335"/>
      <c r="POE74" s="334"/>
      <c r="POF74" s="334"/>
      <c r="POG74" s="334"/>
      <c r="POH74" s="334"/>
      <c r="POI74" s="334"/>
      <c r="POJ74" s="335"/>
      <c r="POK74" s="334"/>
      <c r="POL74" s="334"/>
      <c r="POM74" s="334"/>
      <c r="PON74" s="334"/>
      <c r="POO74" s="334"/>
      <c r="POP74" s="335"/>
      <c r="POQ74" s="334"/>
      <c r="POR74" s="334"/>
      <c r="POS74" s="334"/>
      <c r="POT74" s="334"/>
      <c r="POU74" s="334"/>
      <c r="POV74" s="335"/>
      <c r="POW74" s="334"/>
      <c r="POX74" s="334"/>
      <c r="POY74" s="334"/>
      <c r="POZ74" s="334"/>
      <c r="PPA74" s="334"/>
      <c r="PPB74" s="335"/>
      <c r="PPC74" s="334"/>
      <c r="PPD74" s="334"/>
      <c r="PPE74" s="334"/>
      <c r="PPF74" s="334"/>
      <c r="PPG74" s="334"/>
      <c r="PPH74" s="335"/>
      <c r="PPI74" s="334"/>
      <c r="PPJ74" s="334"/>
      <c r="PPK74" s="334"/>
      <c r="PPL74" s="334"/>
      <c r="PPM74" s="334"/>
      <c r="PPN74" s="335"/>
      <c r="PPO74" s="334"/>
      <c r="PPP74" s="334"/>
      <c r="PPQ74" s="334"/>
      <c r="PPR74" s="334"/>
      <c r="PPS74" s="334"/>
      <c r="PPT74" s="335"/>
      <c r="PPU74" s="334"/>
      <c r="PPV74" s="334"/>
      <c r="PPW74" s="334"/>
      <c r="PPX74" s="334"/>
      <c r="PPY74" s="334"/>
      <c r="PPZ74" s="335"/>
      <c r="PQA74" s="334"/>
      <c r="PQB74" s="334"/>
      <c r="PQC74" s="334"/>
      <c r="PQD74" s="334"/>
      <c r="PQE74" s="334"/>
      <c r="PQF74" s="335"/>
      <c r="PQG74" s="334"/>
      <c r="PQH74" s="334"/>
      <c r="PQI74" s="334"/>
      <c r="PQJ74" s="334"/>
      <c r="PQK74" s="334"/>
      <c r="PQL74" s="335"/>
      <c r="PQM74" s="334"/>
      <c r="PQN74" s="334"/>
      <c r="PQO74" s="334"/>
      <c r="PQP74" s="334"/>
      <c r="PQQ74" s="334"/>
      <c r="PQR74" s="335"/>
      <c r="PQS74" s="334"/>
      <c r="PQT74" s="334"/>
      <c r="PQU74" s="334"/>
      <c r="PQV74" s="334"/>
      <c r="PQW74" s="334"/>
      <c r="PQX74" s="335"/>
      <c r="PQY74" s="334"/>
      <c r="PQZ74" s="334"/>
      <c r="PRA74" s="334"/>
      <c r="PRB74" s="334"/>
      <c r="PRC74" s="334"/>
      <c r="PRD74" s="335"/>
      <c r="PRE74" s="334"/>
      <c r="PRF74" s="334"/>
      <c r="PRG74" s="334"/>
      <c r="PRH74" s="334"/>
      <c r="PRI74" s="334"/>
      <c r="PRJ74" s="335"/>
      <c r="PRK74" s="334"/>
      <c r="PRL74" s="334"/>
      <c r="PRM74" s="334"/>
      <c r="PRN74" s="334"/>
      <c r="PRO74" s="334"/>
      <c r="PRP74" s="335"/>
      <c r="PRQ74" s="334"/>
      <c r="PRR74" s="334"/>
      <c r="PRS74" s="334"/>
      <c r="PRT74" s="334"/>
      <c r="PRU74" s="334"/>
      <c r="PRV74" s="335"/>
      <c r="PRW74" s="334"/>
      <c r="PRX74" s="334"/>
      <c r="PRY74" s="334"/>
      <c r="PRZ74" s="334"/>
      <c r="PSA74" s="334"/>
      <c r="PSB74" s="335"/>
      <c r="PSC74" s="334"/>
      <c r="PSD74" s="334"/>
      <c r="PSE74" s="334"/>
      <c r="PSF74" s="334"/>
      <c r="PSG74" s="334"/>
      <c r="PSH74" s="335"/>
      <c r="PSI74" s="334"/>
      <c r="PSJ74" s="334"/>
      <c r="PSK74" s="334"/>
      <c r="PSL74" s="334"/>
      <c r="PSM74" s="334"/>
      <c r="PSN74" s="335"/>
      <c r="PSO74" s="334"/>
      <c r="PSP74" s="334"/>
      <c r="PSQ74" s="334"/>
      <c r="PSR74" s="334"/>
      <c r="PSS74" s="334"/>
      <c r="PST74" s="335"/>
      <c r="PSU74" s="334"/>
      <c r="PSV74" s="334"/>
      <c r="PSW74" s="334"/>
      <c r="PSX74" s="334"/>
      <c r="PSY74" s="334"/>
      <c r="PSZ74" s="335"/>
      <c r="PTA74" s="334"/>
      <c r="PTB74" s="334"/>
      <c r="PTC74" s="334"/>
      <c r="PTD74" s="334"/>
      <c r="PTE74" s="334"/>
      <c r="PTF74" s="335"/>
      <c r="PTG74" s="334"/>
      <c r="PTH74" s="334"/>
      <c r="PTI74" s="334"/>
      <c r="PTJ74" s="334"/>
      <c r="PTK74" s="334"/>
      <c r="PTL74" s="335"/>
      <c r="PTM74" s="334"/>
      <c r="PTN74" s="334"/>
      <c r="PTO74" s="334"/>
      <c r="PTP74" s="334"/>
      <c r="PTQ74" s="334"/>
      <c r="PTR74" s="335"/>
      <c r="PTS74" s="334"/>
      <c r="PTT74" s="334"/>
      <c r="PTU74" s="334"/>
      <c r="PTV74" s="334"/>
      <c r="PTW74" s="334"/>
      <c r="PTX74" s="335"/>
      <c r="PTY74" s="334"/>
      <c r="PTZ74" s="334"/>
      <c r="PUA74" s="334"/>
      <c r="PUB74" s="334"/>
      <c r="PUC74" s="334"/>
      <c r="PUD74" s="335"/>
      <c r="PUE74" s="334"/>
      <c r="PUF74" s="334"/>
      <c r="PUG74" s="334"/>
      <c r="PUH74" s="334"/>
      <c r="PUI74" s="334"/>
      <c r="PUJ74" s="335"/>
      <c r="PUK74" s="334"/>
      <c r="PUL74" s="334"/>
      <c r="PUM74" s="334"/>
      <c r="PUN74" s="334"/>
      <c r="PUO74" s="334"/>
      <c r="PUP74" s="335"/>
      <c r="PUQ74" s="334"/>
      <c r="PUR74" s="334"/>
      <c r="PUS74" s="334"/>
      <c r="PUT74" s="334"/>
      <c r="PUU74" s="334"/>
      <c r="PUV74" s="335"/>
      <c r="PUW74" s="334"/>
      <c r="PUX74" s="334"/>
      <c r="PUY74" s="334"/>
      <c r="PUZ74" s="334"/>
      <c r="PVA74" s="334"/>
      <c r="PVB74" s="335"/>
      <c r="PVC74" s="334"/>
      <c r="PVD74" s="334"/>
      <c r="PVE74" s="334"/>
      <c r="PVF74" s="334"/>
      <c r="PVG74" s="334"/>
      <c r="PVH74" s="335"/>
      <c r="PVI74" s="334"/>
      <c r="PVJ74" s="334"/>
      <c r="PVK74" s="334"/>
      <c r="PVL74" s="334"/>
      <c r="PVM74" s="334"/>
      <c r="PVN74" s="335"/>
      <c r="PVO74" s="334"/>
      <c r="PVP74" s="334"/>
      <c r="PVQ74" s="334"/>
      <c r="PVR74" s="334"/>
      <c r="PVS74" s="334"/>
      <c r="PVT74" s="335"/>
      <c r="PVU74" s="334"/>
      <c r="PVV74" s="334"/>
      <c r="PVW74" s="334"/>
      <c r="PVX74" s="334"/>
      <c r="PVY74" s="334"/>
      <c r="PVZ74" s="335"/>
      <c r="PWA74" s="334"/>
      <c r="PWB74" s="334"/>
      <c r="PWC74" s="334"/>
      <c r="PWD74" s="334"/>
      <c r="PWE74" s="334"/>
      <c r="PWF74" s="335"/>
      <c r="PWG74" s="334"/>
      <c r="PWH74" s="334"/>
      <c r="PWI74" s="334"/>
      <c r="PWJ74" s="334"/>
      <c r="PWK74" s="334"/>
      <c r="PWL74" s="335"/>
      <c r="PWM74" s="334"/>
      <c r="PWN74" s="334"/>
      <c r="PWO74" s="334"/>
      <c r="PWP74" s="334"/>
      <c r="PWQ74" s="334"/>
      <c r="PWR74" s="335"/>
      <c r="PWS74" s="334"/>
      <c r="PWT74" s="334"/>
      <c r="PWU74" s="334"/>
      <c r="PWV74" s="334"/>
      <c r="PWW74" s="334"/>
      <c r="PWX74" s="335"/>
      <c r="PWY74" s="334"/>
      <c r="PWZ74" s="334"/>
      <c r="PXA74" s="334"/>
      <c r="PXB74" s="334"/>
      <c r="PXC74" s="334"/>
      <c r="PXD74" s="335"/>
      <c r="PXE74" s="334"/>
      <c r="PXF74" s="334"/>
      <c r="PXG74" s="334"/>
      <c r="PXH74" s="334"/>
      <c r="PXI74" s="334"/>
      <c r="PXJ74" s="335"/>
      <c r="PXK74" s="334"/>
      <c r="PXL74" s="334"/>
      <c r="PXM74" s="334"/>
      <c r="PXN74" s="334"/>
      <c r="PXO74" s="334"/>
      <c r="PXP74" s="335"/>
      <c r="PXQ74" s="334"/>
      <c r="PXR74" s="334"/>
      <c r="PXS74" s="334"/>
      <c r="PXT74" s="334"/>
      <c r="PXU74" s="334"/>
      <c r="PXV74" s="335"/>
      <c r="PXW74" s="334"/>
      <c r="PXX74" s="334"/>
      <c r="PXY74" s="334"/>
      <c r="PXZ74" s="334"/>
      <c r="PYA74" s="334"/>
      <c r="PYB74" s="335"/>
      <c r="PYC74" s="334"/>
      <c r="PYD74" s="334"/>
      <c r="PYE74" s="334"/>
      <c r="PYF74" s="334"/>
      <c r="PYG74" s="334"/>
      <c r="PYH74" s="335"/>
      <c r="PYI74" s="334"/>
      <c r="PYJ74" s="334"/>
      <c r="PYK74" s="334"/>
      <c r="PYL74" s="334"/>
      <c r="PYM74" s="334"/>
      <c r="PYN74" s="335"/>
      <c r="PYO74" s="334"/>
      <c r="PYP74" s="334"/>
      <c r="PYQ74" s="334"/>
      <c r="PYR74" s="334"/>
      <c r="PYS74" s="334"/>
      <c r="PYT74" s="335"/>
      <c r="PYU74" s="334"/>
      <c r="PYV74" s="334"/>
      <c r="PYW74" s="334"/>
      <c r="PYX74" s="334"/>
      <c r="PYY74" s="334"/>
      <c r="PYZ74" s="335"/>
      <c r="PZA74" s="334"/>
      <c r="PZB74" s="334"/>
      <c r="PZC74" s="334"/>
      <c r="PZD74" s="334"/>
      <c r="PZE74" s="334"/>
      <c r="PZF74" s="335"/>
      <c r="PZG74" s="334"/>
      <c r="PZH74" s="334"/>
      <c r="PZI74" s="334"/>
      <c r="PZJ74" s="334"/>
      <c r="PZK74" s="334"/>
      <c r="PZL74" s="335"/>
      <c r="PZM74" s="334"/>
      <c r="PZN74" s="334"/>
      <c r="PZO74" s="334"/>
      <c r="PZP74" s="334"/>
      <c r="PZQ74" s="334"/>
      <c r="PZR74" s="335"/>
      <c r="PZS74" s="334"/>
      <c r="PZT74" s="334"/>
      <c r="PZU74" s="334"/>
      <c r="PZV74" s="334"/>
      <c r="PZW74" s="334"/>
      <c r="PZX74" s="335"/>
      <c r="PZY74" s="334"/>
      <c r="PZZ74" s="334"/>
      <c r="QAA74" s="334"/>
      <c r="QAB74" s="334"/>
      <c r="QAC74" s="334"/>
      <c r="QAD74" s="335"/>
      <c r="QAE74" s="334"/>
      <c r="QAF74" s="334"/>
      <c r="QAG74" s="334"/>
      <c r="QAH74" s="334"/>
      <c r="QAI74" s="334"/>
      <c r="QAJ74" s="335"/>
      <c r="QAK74" s="334"/>
      <c r="QAL74" s="334"/>
      <c r="QAM74" s="334"/>
      <c r="QAN74" s="334"/>
      <c r="QAO74" s="334"/>
      <c r="QAP74" s="335"/>
      <c r="QAQ74" s="334"/>
      <c r="QAR74" s="334"/>
      <c r="QAS74" s="334"/>
      <c r="QAT74" s="334"/>
      <c r="QAU74" s="334"/>
      <c r="QAV74" s="335"/>
      <c r="QAW74" s="334"/>
      <c r="QAX74" s="334"/>
      <c r="QAY74" s="334"/>
      <c r="QAZ74" s="334"/>
      <c r="QBA74" s="334"/>
      <c r="QBB74" s="335"/>
      <c r="QBC74" s="334"/>
      <c r="QBD74" s="334"/>
      <c r="QBE74" s="334"/>
      <c r="QBF74" s="334"/>
      <c r="QBG74" s="334"/>
      <c r="QBH74" s="335"/>
      <c r="QBI74" s="334"/>
      <c r="QBJ74" s="334"/>
      <c r="QBK74" s="334"/>
      <c r="QBL74" s="334"/>
      <c r="QBM74" s="334"/>
      <c r="QBN74" s="335"/>
      <c r="QBO74" s="334"/>
      <c r="QBP74" s="334"/>
      <c r="QBQ74" s="334"/>
      <c r="QBR74" s="334"/>
      <c r="QBS74" s="334"/>
      <c r="QBT74" s="335"/>
      <c r="QBU74" s="334"/>
      <c r="QBV74" s="334"/>
      <c r="QBW74" s="334"/>
      <c r="QBX74" s="334"/>
      <c r="QBY74" s="334"/>
      <c r="QBZ74" s="335"/>
      <c r="QCA74" s="334"/>
      <c r="QCB74" s="334"/>
      <c r="QCC74" s="334"/>
      <c r="QCD74" s="334"/>
      <c r="QCE74" s="334"/>
      <c r="QCF74" s="335"/>
      <c r="QCG74" s="334"/>
      <c r="QCH74" s="334"/>
      <c r="QCI74" s="334"/>
      <c r="QCJ74" s="334"/>
      <c r="QCK74" s="334"/>
      <c r="QCL74" s="335"/>
      <c r="QCM74" s="334"/>
      <c r="QCN74" s="334"/>
      <c r="QCO74" s="334"/>
      <c r="QCP74" s="334"/>
      <c r="QCQ74" s="334"/>
      <c r="QCR74" s="335"/>
      <c r="QCS74" s="334"/>
      <c r="QCT74" s="334"/>
      <c r="QCU74" s="334"/>
      <c r="QCV74" s="334"/>
      <c r="QCW74" s="334"/>
      <c r="QCX74" s="335"/>
      <c r="QCY74" s="334"/>
      <c r="QCZ74" s="334"/>
      <c r="QDA74" s="334"/>
      <c r="QDB74" s="334"/>
      <c r="QDC74" s="334"/>
      <c r="QDD74" s="335"/>
      <c r="QDE74" s="334"/>
      <c r="QDF74" s="334"/>
      <c r="QDG74" s="334"/>
      <c r="QDH74" s="334"/>
      <c r="QDI74" s="334"/>
      <c r="QDJ74" s="335"/>
      <c r="QDK74" s="334"/>
      <c r="QDL74" s="334"/>
      <c r="QDM74" s="334"/>
      <c r="QDN74" s="334"/>
      <c r="QDO74" s="334"/>
      <c r="QDP74" s="335"/>
      <c r="QDQ74" s="334"/>
      <c r="QDR74" s="334"/>
      <c r="QDS74" s="334"/>
      <c r="QDT74" s="334"/>
      <c r="QDU74" s="334"/>
      <c r="QDV74" s="335"/>
      <c r="QDW74" s="334"/>
      <c r="QDX74" s="334"/>
      <c r="QDY74" s="334"/>
      <c r="QDZ74" s="334"/>
      <c r="QEA74" s="334"/>
      <c r="QEB74" s="335"/>
      <c r="QEC74" s="334"/>
      <c r="QED74" s="334"/>
      <c r="QEE74" s="334"/>
      <c r="QEF74" s="334"/>
      <c r="QEG74" s="334"/>
      <c r="QEH74" s="335"/>
      <c r="QEI74" s="334"/>
      <c r="QEJ74" s="334"/>
      <c r="QEK74" s="334"/>
      <c r="QEL74" s="334"/>
      <c r="QEM74" s="334"/>
      <c r="QEN74" s="335"/>
      <c r="QEO74" s="334"/>
      <c r="QEP74" s="334"/>
      <c r="QEQ74" s="334"/>
      <c r="QER74" s="334"/>
      <c r="QES74" s="334"/>
      <c r="QET74" s="335"/>
      <c r="QEU74" s="334"/>
      <c r="QEV74" s="334"/>
      <c r="QEW74" s="334"/>
      <c r="QEX74" s="334"/>
      <c r="QEY74" s="334"/>
      <c r="QEZ74" s="335"/>
      <c r="QFA74" s="334"/>
      <c r="QFB74" s="334"/>
      <c r="QFC74" s="334"/>
      <c r="QFD74" s="334"/>
      <c r="QFE74" s="334"/>
      <c r="QFF74" s="335"/>
      <c r="QFG74" s="334"/>
      <c r="QFH74" s="334"/>
      <c r="QFI74" s="334"/>
      <c r="QFJ74" s="334"/>
      <c r="QFK74" s="334"/>
      <c r="QFL74" s="335"/>
      <c r="QFM74" s="334"/>
      <c r="QFN74" s="334"/>
      <c r="QFO74" s="334"/>
      <c r="QFP74" s="334"/>
      <c r="QFQ74" s="334"/>
      <c r="QFR74" s="335"/>
      <c r="QFS74" s="334"/>
      <c r="QFT74" s="334"/>
      <c r="QFU74" s="334"/>
      <c r="QFV74" s="334"/>
      <c r="QFW74" s="334"/>
      <c r="QFX74" s="335"/>
      <c r="QFY74" s="334"/>
      <c r="QFZ74" s="334"/>
      <c r="QGA74" s="334"/>
      <c r="QGB74" s="334"/>
      <c r="QGC74" s="334"/>
      <c r="QGD74" s="335"/>
      <c r="QGE74" s="334"/>
      <c r="QGF74" s="334"/>
      <c r="QGG74" s="334"/>
      <c r="QGH74" s="334"/>
      <c r="QGI74" s="334"/>
      <c r="QGJ74" s="335"/>
      <c r="QGK74" s="334"/>
      <c r="QGL74" s="334"/>
      <c r="QGM74" s="334"/>
      <c r="QGN74" s="334"/>
      <c r="QGO74" s="334"/>
      <c r="QGP74" s="335"/>
      <c r="QGQ74" s="334"/>
      <c r="QGR74" s="334"/>
      <c r="QGS74" s="334"/>
      <c r="QGT74" s="334"/>
      <c r="QGU74" s="334"/>
      <c r="QGV74" s="335"/>
      <c r="QGW74" s="334"/>
      <c r="QGX74" s="334"/>
      <c r="QGY74" s="334"/>
      <c r="QGZ74" s="334"/>
      <c r="QHA74" s="334"/>
      <c r="QHB74" s="335"/>
      <c r="QHC74" s="334"/>
      <c r="QHD74" s="334"/>
      <c r="QHE74" s="334"/>
      <c r="QHF74" s="334"/>
      <c r="QHG74" s="334"/>
      <c r="QHH74" s="335"/>
      <c r="QHI74" s="334"/>
      <c r="QHJ74" s="334"/>
      <c r="QHK74" s="334"/>
      <c r="QHL74" s="334"/>
      <c r="QHM74" s="334"/>
      <c r="QHN74" s="335"/>
      <c r="QHO74" s="334"/>
      <c r="QHP74" s="334"/>
      <c r="QHQ74" s="334"/>
      <c r="QHR74" s="334"/>
      <c r="QHS74" s="334"/>
      <c r="QHT74" s="335"/>
      <c r="QHU74" s="334"/>
      <c r="QHV74" s="334"/>
      <c r="QHW74" s="334"/>
      <c r="QHX74" s="334"/>
      <c r="QHY74" s="334"/>
      <c r="QHZ74" s="335"/>
      <c r="QIA74" s="334"/>
      <c r="QIB74" s="334"/>
      <c r="QIC74" s="334"/>
      <c r="QID74" s="334"/>
      <c r="QIE74" s="334"/>
      <c r="QIF74" s="335"/>
      <c r="QIG74" s="334"/>
      <c r="QIH74" s="334"/>
      <c r="QII74" s="334"/>
      <c r="QIJ74" s="334"/>
      <c r="QIK74" s="334"/>
      <c r="QIL74" s="335"/>
      <c r="QIM74" s="334"/>
      <c r="QIN74" s="334"/>
      <c r="QIO74" s="334"/>
      <c r="QIP74" s="334"/>
      <c r="QIQ74" s="334"/>
      <c r="QIR74" s="335"/>
      <c r="QIS74" s="334"/>
      <c r="QIT74" s="334"/>
      <c r="QIU74" s="334"/>
      <c r="QIV74" s="334"/>
      <c r="QIW74" s="334"/>
      <c r="QIX74" s="335"/>
      <c r="QIY74" s="334"/>
      <c r="QIZ74" s="334"/>
      <c r="QJA74" s="334"/>
      <c r="QJB74" s="334"/>
      <c r="QJC74" s="334"/>
      <c r="QJD74" s="335"/>
      <c r="QJE74" s="334"/>
      <c r="QJF74" s="334"/>
      <c r="QJG74" s="334"/>
      <c r="QJH74" s="334"/>
      <c r="QJI74" s="334"/>
      <c r="QJJ74" s="335"/>
      <c r="QJK74" s="334"/>
      <c r="QJL74" s="334"/>
      <c r="QJM74" s="334"/>
      <c r="QJN74" s="334"/>
      <c r="QJO74" s="334"/>
      <c r="QJP74" s="335"/>
      <c r="QJQ74" s="334"/>
      <c r="QJR74" s="334"/>
      <c r="QJS74" s="334"/>
      <c r="QJT74" s="334"/>
      <c r="QJU74" s="334"/>
      <c r="QJV74" s="335"/>
      <c r="QJW74" s="334"/>
      <c r="QJX74" s="334"/>
      <c r="QJY74" s="334"/>
      <c r="QJZ74" s="334"/>
      <c r="QKA74" s="334"/>
      <c r="QKB74" s="335"/>
      <c r="QKC74" s="334"/>
      <c r="QKD74" s="334"/>
      <c r="QKE74" s="334"/>
      <c r="QKF74" s="334"/>
      <c r="QKG74" s="334"/>
      <c r="QKH74" s="335"/>
      <c r="QKI74" s="334"/>
      <c r="QKJ74" s="334"/>
      <c r="QKK74" s="334"/>
      <c r="QKL74" s="334"/>
      <c r="QKM74" s="334"/>
      <c r="QKN74" s="335"/>
      <c r="QKO74" s="334"/>
      <c r="QKP74" s="334"/>
      <c r="QKQ74" s="334"/>
      <c r="QKR74" s="334"/>
      <c r="QKS74" s="334"/>
      <c r="QKT74" s="335"/>
      <c r="QKU74" s="334"/>
      <c r="QKV74" s="334"/>
      <c r="QKW74" s="334"/>
      <c r="QKX74" s="334"/>
      <c r="QKY74" s="334"/>
      <c r="QKZ74" s="335"/>
      <c r="QLA74" s="334"/>
      <c r="QLB74" s="334"/>
      <c r="QLC74" s="334"/>
      <c r="QLD74" s="334"/>
      <c r="QLE74" s="334"/>
      <c r="QLF74" s="335"/>
      <c r="QLG74" s="334"/>
      <c r="QLH74" s="334"/>
      <c r="QLI74" s="334"/>
      <c r="QLJ74" s="334"/>
      <c r="QLK74" s="334"/>
      <c r="QLL74" s="335"/>
      <c r="QLM74" s="334"/>
      <c r="QLN74" s="334"/>
      <c r="QLO74" s="334"/>
      <c r="QLP74" s="334"/>
      <c r="QLQ74" s="334"/>
      <c r="QLR74" s="335"/>
      <c r="QLS74" s="334"/>
      <c r="QLT74" s="334"/>
      <c r="QLU74" s="334"/>
      <c r="QLV74" s="334"/>
      <c r="QLW74" s="334"/>
      <c r="QLX74" s="335"/>
      <c r="QLY74" s="334"/>
      <c r="QLZ74" s="334"/>
      <c r="QMA74" s="334"/>
      <c r="QMB74" s="334"/>
      <c r="QMC74" s="334"/>
      <c r="QMD74" s="335"/>
      <c r="QME74" s="334"/>
      <c r="QMF74" s="334"/>
      <c r="QMG74" s="334"/>
      <c r="QMH74" s="334"/>
      <c r="QMI74" s="334"/>
      <c r="QMJ74" s="335"/>
      <c r="QMK74" s="334"/>
      <c r="QML74" s="334"/>
      <c r="QMM74" s="334"/>
      <c r="QMN74" s="334"/>
      <c r="QMO74" s="334"/>
      <c r="QMP74" s="335"/>
      <c r="QMQ74" s="334"/>
      <c r="QMR74" s="334"/>
      <c r="QMS74" s="334"/>
      <c r="QMT74" s="334"/>
      <c r="QMU74" s="334"/>
      <c r="QMV74" s="335"/>
      <c r="QMW74" s="334"/>
      <c r="QMX74" s="334"/>
      <c r="QMY74" s="334"/>
      <c r="QMZ74" s="334"/>
      <c r="QNA74" s="334"/>
      <c r="QNB74" s="335"/>
      <c r="QNC74" s="334"/>
      <c r="QND74" s="334"/>
      <c r="QNE74" s="334"/>
      <c r="QNF74" s="334"/>
      <c r="QNG74" s="334"/>
      <c r="QNH74" s="335"/>
      <c r="QNI74" s="334"/>
      <c r="QNJ74" s="334"/>
      <c r="QNK74" s="334"/>
      <c r="QNL74" s="334"/>
      <c r="QNM74" s="334"/>
      <c r="QNN74" s="335"/>
      <c r="QNO74" s="334"/>
      <c r="QNP74" s="334"/>
      <c r="QNQ74" s="334"/>
      <c r="QNR74" s="334"/>
      <c r="QNS74" s="334"/>
      <c r="QNT74" s="335"/>
      <c r="QNU74" s="334"/>
      <c r="QNV74" s="334"/>
      <c r="QNW74" s="334"/>
      <c r="QNX74" s="334"/>
      <c r="QNY74" s="334"/>
      <c r="QNZ74" s="335"/>
      <c r="QOA74" s="334"/>
      <c r="QOB74" s="334"/>
      <c r="QOC74" s="334"/>
      <c r="QOD74" s="334"/>
      <c r="QOE74" s="334"/>
      <c r="QOF74" s="335"/>
      <c r="QOG74" s="334"/>
      <c r="QOH74" s="334"/>
      <c r="QOI74" s="334"/>
      <c r="QOJ74" s="334"/>
      <c r="QOK74" s="334"/>
      <c r="QOL74" s="335"/>
      <c r="QOM74" s="334"/>
      <c r="QON74" s="334"/>
      <c r="QOO74" s="334"/>
      <c r="QOP74" s="334"/>
      <c r="QOQ74" s="334"/>
      <c r="QOR74" s="335"/>
      <c r="QOS74" s="334"/>
      <c r="QOT74" s="334"/>
      <c r="QOU74" s="334"/>
      <c r="QOV74" s="334"/>
      <c r="QOW74" s="334"/>
      <c r="QOX74" s="335"/>
      <c r="QOY74" s="334"/>
      <c r="QOZ74" s="334"/>
      <c r="QPA74" s="334"/>
      <c r="QPB74" s="334"/>
      <c r="QPC74" s="334"/>
      <c r="QPD74" s="335"/>
      <c r="QPE74" s="334"/>
      <c r="QPF74" s="334"/>
      <c r="QPG74" s="334"/>
      <c r="QPH74" s="334"/>
      <c r="QPI74" s="334"/>
      <c r="QPJ74" s="335"/>
      <c r="QPK74" s="334"/>
      <c r="QPL74" s="334"/>
      <c r="QPM74" s="334"/>
      <c r="QPN74" s="334"/>
      <c r="QPO74" s="334"/>
      <c r="QPP74" s="335"/>
      <c r="QPQ74" s="334"/>
      <c r="QPR74" s="334"/>
      <c r="QPS74" s="334"/>
      <c r="QPT74" s="334"/>
      <c r="QPU74" s="334"/>
      <c r="QPV74" s="335"/>
      <c r="QPW74" s="334"/>
      <c r="QPX74" s="334"/>
      <c r="QPY74" s="334"/>
      <c r="QPZ74" s="334"/>
      <c r="QQA74" s="334"/>
      <c r="QQB74" s="335"/>
      <c r="QQC74" s="334"/>
      <c r="QQD74" s="334"/>
      <c r="QQE74" s="334"/>
      <c r="QQF74" s="334"/>
      <c r="QQG74" s="334"/>
      <c r="QQH74" s="335"/>
      <c r="QQI74" s="334"/>
      <c r="QQJ74" s="334"/>
      <c r="QQK74" s="334"/>
      <c r="QQL74" s="334"/>
      <c r="QQM74" s="334"/>
      <c r="QQN74" s="335"/>
      <c r="QQO74" s="334"/>
      <c r="QQP74" s="334"/>
      <c r="QQQ74" s="334"/>
      <c r="QQR74" s="334"/>
      <c r="QQS74" s="334"/>
      <c r="QQT74" s="335"/>
      <c r="QQU74" s="334"/>
      <c r="QQV74" s="334"/>
      <c r="QQW74" s="334"/>
      <c r="QQX74" s="334"/>
      <c r="QQY74" s="334"/>
      <c r="QQZ74" s="335"/>
      <c r="QRA74" s="334"/>
      <c r="QRB74" s="334"/>
      <c r="QRC74" s="334"/>
      <c r="QRD74" s="334"/>
      <c r="QRE74" s="334"/>
      <c r="QRF74" s="335"/>
      <c r="QRG74" s="334"/>
      <c r="QRH74" s="334"/>
      <c r="QRI74" s="334"/>
      <c r="QRJ74" s="334"/>
      <c r="QRK74" s="334"/>
      <c r="QRL74" s="335"/>
      <c r="QRM74" s="334"/>
      <c r="QRN74" s="334"/>
      <c r="QRO74" s="334"/>
      <c r="QRP74" s="334"/>
      <c r="QRQ74" s="334"/>
      <c r="QRR74" s="335"/>
      <c r="QRS74" s="334"/>
      <c r="QRT74" s="334"/>
      <c r="QRU74" s="334"/>
      <c r="QRV74" s="334"/>
      <c r="QRW74" s="334"/>
      <c r="QRX74" s="335"/>
      <c r="QRY74" s="334"/>
      <c r="QRZ74" s="334"/>
      <c r="QSA74" s="334"/>
      <c r="QSB74" s="334"/>
      <c r="QSC74" s="334"/>
      <c r="QSD74" s="335"/>
      <c r="QSE74" s="334"/>
      <c r="QSF74" s="334"/>
      <c r="QSG74" s="334"/>
      <c r="QSH74" s="334"/>
      <c r="QSI74" s="334"/>
      <c r="QSJ74" s="335"/>
      <c r="QSK74" s="334"/>
      <c r="QSL74" s="334"/>
      <c r="QSM74" s="334"/>
      <c r="QSN74" s="334"/>
      <c r="QSO74" s="334"/>
      <c r="QSP74" s="335"/>
      <c r="QSQ74" s="334"/>
      <c r="QSR74" s="334"/>
      <c r="QSS74" s="334"/>
      <c r="QST74" s="334"/>
      <c r="QSU74" s="334"/>
      <c r="QSV74" s="335"/>
      <c r="QSW74" s="334"/>
      <c r="QSX74" s="334"/>
      <c r="QSY74" s="334"/>
      <c r="QSZ74" s="334"/>
      <c r="QTA74" s="334"/>
      <c r="QTB74" s="335"/>
      <c r="QTC74" s="334"/>
      <c r="QTD74" s="334"/>
      <c r="QTE74" s="334"/>
      <c r="QTF74" s="334"/>
      <c r="QTG74" s="334"/>
      <c r="QTH74" s="335"/>
      <c r="QTI74" s="334"/>
      <c r="QTJ74" s="334"/>
      <c r="QTK74" s="334"/>
      <c r="QTL74" s="334"/>
      <c r="QTM74" s="334"/>
      <c r="QTN74" s="335"/>
      <c r="QTO74" s="334"/>
      <c r="QTP74" s="334"/>
      <c r="QTQ74" s="334"/>
      <c r="QTR74" s="334"/>
      <c r="QTS74" s="334"/>
      <c r="QTT74" s="335"/>
      <c r="QTU74" s="334"/>
      <c r="QTV74" s="334"/>
      <c r="QTW74" s="334"/>
      <c r="QTX74" s="334"/>
      <c r="QTY74" s="334"/>
      <c r="QTZ74" s="335"/>
      <c r="QUA74" s="334"/>
      <c r="QUB74" s="334"/>
      <c r="QUC74" s="334"/>
      <c r="QUD74" s="334"/>
      <c r="QUE74" s="334"/>
      <c r="QUF74" s="335"/>
      <c r="QUG74" s="334"/>
      <c r="QUH74" s="334"/>
      <c r="QUI74" s="334"/>
      <c r="QUJ74" s="334"/>
      <c r="QUK74" s="334"/>
      <c r="QUL74" s="335"/>
      <c r="QUM74" s="334"/>
      <c r="QUN74" s="334"/>
      <c r="QUO74" s="334"/>
      <c r="QUP74" s="334"/>
      <c r="QUQ74" s="334"/>
      <c r="QUR74" s="335"/>
      <c r="QUS74" s="334"/>
      <c r="QUT74" s="334"/>
      <c r="QUU74" s="334"/>
      <c r="QUV74" s="334"/>
      <c r="QUW74" s="334"/>
      <c r="QUX74" s="335"/>
      <c r="QUY74" s="334"/>
      <c r="QUZ74" s="334"/>
      <c r="QVA74" s="334"/>
      <c r="QVB74" s="334"/>
      <c r="QVC74" s="334"/>
      <c r="QVD74" s="335"/>
      <c r="QVE74" s="334"/>
      <c r="QVF74" s="334"/>
      <c r="QVG74" s="334"/>
      <c r="QVH74" s="334"/>
      <c r="QVI74" s="334"/>
      <c r="QVJ74" s="335"/>
      <c r="QVK74" s="334"/>
      <c r="QVL74" s="334"/>
      <c r="QVM74" s="334"/>
      <c r="QVN74" s="334"/>
      <c r="QVO74" s="334"/>
      <c r="QVP74" s="335"/>
      <c r="QVQ74" s="334"/>
      <c r="QVR74" s="334"/>
      <c r="QVS74" s="334"/>
      <c r="QVT74" s="334"/>
      <c r="QVU74" s="334"/>
      <c r="QVV74" s="335"/>
      <c r="QVW74" s="334"/>
      <c r="QVX74" s="334"/>
      <c r="QVY74" s="334"/>
      <c r="QVZ74" s="334"/>
      <c r="QWA74" s="334"/>
      <c r="QWB74" s="335"/>
      <c r="QWC74" s="334"/>
      <c r="QWD74" s="334"/>
      <c r="QWE74" s="334"/>
      <c r="QWF74" s="334"/>
      <c r="QWG74" s="334"/>
      <c r="QWH74" s="335"/>
      <c r="QWI74" s="334"/>
      <c r="QWJ74" s="334"/>
      <c r="QWK74" s="334"/>
      <c r="QWL74" s="334"/>
      <c r="QWM74" s="334"/>
      <c r="QWN74" s="335"/>
      <c r="QWO74" s="334"/>
      <c r="QWP74" s="334"/>
      <c r="QWQ74" s="334"/>
      <c r="QWR74" s="334"/>
      <c r="QWS74" s="334"/>
      <c r="QWT74" s="335"/>
      <c r="QWU74" s="334"/>
      <c r="QWV74" s="334"/>
      <c r="QWW74" s="334"/>
      <c r="QWX74" s="334"/>
      <c r="QWY74" s="334"/>
      <c r="QWZ74" s="335"/>
      <c r="QXA74" s="334"/>
      <c r="QXB74" s="334"/>
      <c r="QXC74" s="334"/>
      <c r="QXD74" s="334"/>
      <c r="QXE74" s="334"/>
      <c r="QXF74" s="335"/>
      <c r="QXG74" s="334"/>
      <c r="QXH74" s="334"/>
      <c r="QXI74" s="334"/>
      <c r="QXJ74" s="334"/>
      <c r="QXK74" s="334"/>
      <c r="QXL74" s="335"/>
      <c r="QXM74" s="334"/>
      <c r="QXN74" s="334"/>
      <c r="QXO74" s="334"/>
      <c r="QXP74" s="334"/>
      <c r="QXQ74" s="334"/>
      <c r="QXR74" s="335"/>
      <c r="QXS74" s="334"/>
      <c r="QXT74" s="334"/>
      <c r="QXU74" s="334"/>
      <c r="QXV74" s="334"/>
      <c r="QXW74" s="334"/>
      <c r="QXX74" s="335"/>
      <c r="QXY74" s="334"/>
      <c r="QXZ74" s="334"/>
      <c r="QYA74" s="334"/>
      <c r="QYB74" s="334"/>
      <c r="QYC74" s="334"/>
      <c r="QYD74" s="335"/>
      <c r="QYE74" s="334"/>
      <c r="QYF74" s="334"/>
      <c r="QYG74" s="334"/>
      <c r="QYH74" s="334"/>
      <c r="QYI74" s="334"/>
      <c r="QYJ74" s="335"/>
      <c r="QYK74" s="334"/>
      <c r="QYL74" s="334"/>
      <c r="QYM74" s="334"/>
      <c r="QYN74" s="334"/>
      <c r="QYO74" s="334"/>
      <c r="QYP74" s="335"/>
      <c r="QYQ74" s="334"/>
      <c r="QYR74" s="334"/>
      <c r="QYS74" s="334"/>
      <c r="QYT74" s="334"/>
      <c r="QYU74" s="334"/>
      <c r="QYV74" s="335"/>
      <c r="QYW74" s="334"/>
      <c r="QYX74" s="334"/>
      <c r="QYY74" s="334"/>
      <c r="QYZ74" s="334"/>
      <c r="QZA74" s="334"/>
      <c r="QZB74" s="335"/>
      <c r="QZC74" s="334"/>
      <c r="QZD74" s="334"/>
      <c r="QZE74" s="334"/>
      <c r="QZF74" s="334"/>
      <c r="QZG74" s="334"/>
      <c r="QZH74" s="335"/>
      <c r="QZI74" s="334"/>
      <c r="QZJ74" s="334"/>
      <c r="QZK74" s="334"/>
      <c r="QZL74" s="334"/>
      <c r="QZM74" s="334"/>
      <c r="QZN74" s="335"/>
      <c r="QZO74" s="334"/>
      <c r="QZP74" s="334"/>
      <c r="QZQ74" s="334"/>
      <c r="QZR74" s="334"/>
      <c r="QZS74" s="334"/>
      <c r="QZT74" s="335"/>
      <c r="QZU74" s="334"/>
      <c r="QZV74" s="334"/>
      <c r="QZW74" s="334"/>
      <c r="QZX74" s="334"/>
      <c r="QZY74" s="334"/>
      <c r="QZZ74" s="335"/>
      <c r="RAA74" s="334"/>
      <c r="RAB74" s="334"/>
      <c r="RAC74" s="334"/>
      <c r="RAD74" s="334"/>
      <c r="RAE74" s="334"/>
      <c r="RAF74" s="335"/>
      <c r="RAG74" s="334"/>
      <c r="RAH74" s="334"/>
      <c r="RAI74" s="334"/>
      <c r="RAJ74" s="334"/>
      <c r="RAK74" s="334"/>
      <c r="RAL74" s="335"/>
      <c r="RAM74" s="334"/>
      <c r="RAN74" s="334"/>
      <c r="RAO74" s="334"/>
      <c r="RAP74" s="334"/>
      <c r="RAQ74" s="334"/>
      <c r="RAR74" s="335"/>
      <c r="RAS74" s="334"/>
      <c r="RAT74" s="334"/>
      <c r="RAU74" s="334"/>
      <c r="RAV74" s="334"/>
      <c r="RAW74" s="334"/>
      <c r="RAX74" s="335"/>
      <c r="RAY74" s="334"/>
      <c r="RAZ74" s="334"/>
      <c r="RBA74" s="334"/>
      <c r="RBB74" s="334"/>
      <c r="RBC74" s="334"/>
      <c r="RBD74" s="335"/>
      <c r="RBE74" s="334"/>
      <c r="RBF74" s="334"/>
      <c r="RBG74" s="334"/>
      <c r="RBH74" s="334"/>
      <c r="RBI74" s="334"/>
      <c r="RBJ74" s="335"/>
      <c r="RBK74" s="334"/>
      <c r="RBL74" s="334"/>
      <c r="RBM74" s="334"/>
      <c r="RBN74" s="334"/>
      <c r="RBO74" s="334"/>
      <c r="RBP74" s="335"/>
      <c r="RBQ74" s="334"/>
      <c r="RBR74" s="334"/>
      <c r="RBS74" s="334"/>
      <c r="RBT74" s="334"/>
      <c r="RBU74" s="334"/>
      <c r="RBV74" s="335"/>
      <c r="RBW74" s="334"/>
      <c r="RBX74" s="334"/>
      <c r="RBY74" s="334"/>
      <c r="RBZ74" s="334"/>
      <c r="RCA74" s="334"/>
      <c r="RCB74" s="335"/>
      <c r="RCC74" s="334"/>
      <c r="RCD74" s="334"/>
      <c r="RCE74" s="334"/>
      <c r="RCF74" s="334"/>
      <c r="RCG74" s="334"/>
      <c r="RCH74" s="335"/>
      <c r="RCI74" s="334"/>
      <c r="RCJ74" s="334"/>
      <c r="RCK74" s="334"/>
      <c r="RCL74" s="334"/>
      <c r="RCM74" s="334"/>
      <c r="RCN74" s="335"/>
      <c r="RCO74" s="334"/>
      <c r="RCP74" s="334"/>
      <c r="RCQ74" s="334"/>
      <c r="RCR74" s="334"/>
      <c r="RCS74" s="334"/>
      <c r="RCT74" s="335"/>
      <c r="RCU74" s="334"/>
      <c r="RCV74" s="334"/>
      <c r="RCW74" s="334"/>
      <c r="RCX74" s="334"/>
      <c r="RCY74" s="334"/>
      <c r="RCZ74" s="335"/>
      <c r="RDA74" s="334"/>
      <c r="RDB74" s="334"/>
      <c r="RDC74" s="334"/>
      <c r="RDD74" s="334"/>
      <c r="RDE74" s="334"/>
      <c r="RDF74" s="335"/>
      <c r="RDG74" s="334"/>
      <c r="RDH74" s="334"/>
      <c r="RDI74" s="334"/>
      <c r="RDJ74" s="334"/>
      <c r="RDK74" s="334"/>
      <c r="RDL74" s="335"/>
      <c r="RDM74" s="334"/>
      <c r="RDN74" s="334"/>
      <c r="RDO74" s="334"/>
      <c r="RDP74" s="334"/>
      <c r="RDQ74" s="334"/>
      <c r="RDR74" s="335"/>
      <c r="RDS74" s="334"/>
      <c r="RDT74" s="334"/>
      <c r="RDU74" s="334"/>
      <c r="RDV74" s="334"/>
      <c r="RDW74" s="334"/>
      <c r="RDX74" s="335"/>
      <c r="RDY74" s="334"/>
      <c r="RDZ74" s="334"/>
      <c r="REA74" s="334"/>
      <c r="REB74" s="334"/>
      <c r="REC74" s="334"/>
      <c r="RED74" s="335"/>
      <c r="REE74" s="334"/>
      <c r="REF74" s="334"/>
      <c r="REG74" s="334"/>
      <c r="REH74" s="334"/>
      <c r="REI74" s="334"/>
      <c r="REJ74" s="335"/>
      <c r="REK74" s="334"/>
      <c r="REL74" s="334"/>
      <c r="REM74" s="334"/>
      <c r="REN74" s="334"/>
      <c r="REO74" s="334"/>
      <c r="REP74" s="335"/>
      <c r="REQ74" s="334"/>
      <c r="RER74" s="334"/>
      <c r="RES74" s="334"/>
      <c r="RET74" s="334"/>
      <c r="REU74" s="334"/>
      <c r="REV74" s="335"/>
      <c r="REW74" s="334"/>
      <c r="REX74" s="334"/>
      <c r="REY74" s="334"/>
      <c r="REZ74" s="334"/>
      <c r="RFA74" s="334"/>
      <c r="RFB74" s="335"/>
      <c r="RFC74" s="334"/>
      <c r="RFD74" s="334"/>
      <c r="RFE74" s="334"/>
      <c r="RFF74" s="334"/>
      <c r="RFG74" s="334"/>
      <c r="RFH74" s="335"/>
      <c r="RFI74" s="334"/>
      <c r="RFJ74" s="334"/>
      <c r="RFK74" s="334"/>
      <c r="RFL74" s="334"/>
      <c r="RFM74" s="334"/>
      <c r="RFN74" s="335"/>
      <c r="RFO74" s="334"/>
      <c r="RFP74" s="334"/>
      <c r="RFQ74" s="334"/>
      <c r="RFR74" s="334"/>
      <c r="RFS74" s="334"/>
      <c r="RFT74" s="335"/>
      <c r="RFU74" s="334"/>
      <c r="RFV74" s="334"/>
      <c r="RFW74" s="334"/>
      <c r="RFX74" s="334"/>
      <c r="RFY74" s="334"/>
      <c r="RFZ74" s="335"/>
      <c r="RGA74" s="334"/>
      <c r="RGB74" s="334"/>
      <c r="RGC74" s="334"/>
      <c r="RGD74" s="334"/>
      <c r="RGE74" s="334"/>
      <c r="RGF74" s="335"/>
      <c r="RGG74" s="334"/>
      <c r="RGH74" s="334"/>
      <c r="RGI74" s="334"/>
      <c r="RGJ74" s="334"/>
      <c r="RGK74" s="334"/>
      <c r="RGL74" s="335"/>
      <c r="RGM74" s="334"/>
      <c r="RGN74" s="334"/>
      <c r="RGO74" s="334"/>
      <c r="RGP74" s="334"/>
      <c r="RGQ74" s="334"/>
      <c r="RGR74" s="335"/>
      <c r="RGS74" s="334"/>
      <c r="RGT74" s="334"/>
      <c r="RGU74" s="334"/>
      <c r="RGV74" s="334"/>
      <c r="RGW74" s="334"/>
      <c r="RGX74" s="335"/>
      <c r="RGY74" s="334"/>
      <c r="RGZ74" s="334"/>
      <c r="RHA74" s="334"/>
      <c r="RHB74" s="334"/>
      <c r="RHC74" s="334"/>
      <c r="RHD74" s="335"/>
      <c r="RHE74" s="334"/>
      <c r="RHF74" s="334"/>
      <c r="RHG74" s="334"/>
      <c r="RHH74" s="334"/>
      <c r="RHI74" s="334"/>
      <c r="RHJ74" s="335"/>
      <c r="RHK74" s="334"/>
      <c r="RHL74" s="334"/>
      <c r="RHM74" s="334"/>
      <c r="RHN74" s="334"/>
      <c r="RHO74" s="334"/>
      <c r="RHP74" s="335"/>
      <c r="RHQ74" s="334"/>
      <c r="RHR74" s="334"/>
      <c r="RHS74" s="334"/>
      <c r="RHT74" s="334"/>
      <c r="RHU74" s="334"/>
      <c r="RHV74" s="335"/>
      <c r="RHW74" s="334"/>
      <c r="RHX74" s="334"/>
      <c r="RHY74" s="334"/>
      <c r="RHZ74" s="334"/>
      <c r="RIA74" s="334"/>
      <c r="RIB74" s="335"/>
      <c r="RIC74" s="334"/>
      <c r="RID74" s="334"/>
      <c r="RIE74" s="334"/>
      <c r="RIF74" s="334"/>
      <c r="RIG74" s="334"/>
      <c r="RIH74" s="335"/>
      <c r="RII74" s="334"/>
      <c r="RIJ74" s="334"/>
      <c r="RIK74" s="334"/>
      <c r="RIL74" s="334"/>
      <c r="RIM74" s="334"/>
      <c r="RIN74" s="335"/>
      <c r="RIO74" s="334"/>
      <c r="RIP74" s="334"/>
      <c r="RIQ74" s="334"/>
      <c r="RIR74" s="334"/>
      <c r="RIS74" s="334"/>
      <c r="RIT74" s="335"/>
      <c r="RIU74" s="334"/>
      <c r="RIV74" s="334"/>
      <c r="RIW74" s="334"/>
      <c r="RIX74" s="334"/>
      <c r="RIY74" s="334"/>
      <c r="RIZ74" s="335"/>
      <c r="RJA74" s="334"/>
      <c r="RJB74" s="334"/>
      <c r="RJC74" s="334"/>
      <c r="RJD74" s="334"/>
      <c r="RJE74" s="334"/>
      <c r="RJF74" s="335"/>
      <c r="RJG74" s="334"/>
      <c r="RJH74" s="334"/>
      <c r="RJI74" s="334"/>
      <c r="RJJ74" s="334"/>
      <c r="RJK74" s="334"/>
      <c r="RJL74" s="335"/>
      <c r="RJM74" s="334"/>
      <c r="RJN74" s="334"/>
      <c r="RJO74" s="334"/>
      <c r="RJP74" s="334"/>
      <c r="RJQ74" s="334"/>
      <c r="RJR74" s="335"/>
      <c r="RJS74" s="334"/>
      <c r="RJT74" s="334"/>
      <c r="RJU74" s="334"/>
      <c r="RJV74" s="334"/>
      <c r="RJW74" s="334"/>
      <c r="RJX74" s="335"/>
      <c r="RJY74" s="334"/>
      <c r="RJZ74" s="334"/>
      <c r="RKA74" s="334"/>
      <c r="RKB74" s="334"/>
      <c r="RKC74" s="334"/>
      <c r="RKD74" s="335"/>
      <c r="RKE74" s="334"/>
      <c r="RKF74" s="334"/>
      <c r="RKG74" s="334"/>
      <c r="RKH74" s="334"/>
      <c r="RKI74" s="334"/>
      <c r="RKJ74" s="335"/>
      <c r="RKK74" s="334"/>
      <c r="RKL74" s="334"/>
      <c r="RKM74" s="334"/>
      <c r="RKN74" s="334"/>
      <c r="RKO74" s="334"/>
      <c r="RKP74" s="335"/>
      <c r="RKQ74" s="334"/>
      <c r="RKR74" s="334"/>
      <c r="RKS74" s="334"/>
      <c r="RKT74" s="334"/>
      <c r="RKU74" s="334"/>
      <c r="RKV74" s="335"/>
      <c r="RKW74" s="334"/>
      <c r="RKX74" s="334"/>
      <c r="RKY74" s="334"/>
      <c r="RKZ74" s="334"/>
      <c r="RLA74" s="334"/>
      <c r="RLB74" s="335"/>
      <c r="RLC74" s="334"/>
      <c r="RLD74" s="334"/>
      <c r="RLE74" s="334"/>
      <c r="RLF74" s="334"/>
      <c r="RLG74" s="334"/>
      <c r="RLH74" s="335"/>
      <c r="RLI74" s="334"/>
      <c r="RLJ74" s="334"/>
      <c r="RLK74" s="334"/>
      <c r="RLL74" s="334"/>
      <c r="RLM74" s="334"/>
      <c r="RLN74" s="335"/>
      <c r="RLO74" s="334"/>
      <c r="RLP74" s="334"/>
      <c r="RLQ74" s="334"/>
      <c r="RLR74" s="334"/>
      <c r="RLS74" s="334"/>
      <c r="RLT74" s="335"/>
      <c r="RLU74" s="334"/>
      <c r="RLV74" s="334"/>
      <c r="RLW74" s="334"/>
      <c r="RLX74" s="334"/>
      <c r="RLY74" s="334"/>
      <c r="RLZ74" s="335"/>
      <c r="RMA74" s="334"/>
      <c r="RMB74" s="334"/>
      <c r="RMC74" s="334"/>
      <c r="RMD74" s="334"/>
      <c r="RME74" s="334"/>
      <c r="RMF74" s="335"/>
      <c r="RMG74" s="334"/>
      <c r="RMH74" s="334"/>
      <c r="RMI74" s="334"/>
      <c r="RMJ74" s="334"/>
      <c r="RMK74" s="334"/>
      <c r="RML74" s="335"/>
      <c r="RMM74" s="334"/>
      <c r="RMN74" s="334"/>
      <c r="RMO74" s="334"/>
      <c r="RMP74" s="334"/>
      <c r="RMQ74" s="334"/>
      <c r="RMR74" s="335"/>
      <c r="RMS74" s="334"/>
      <c r="RMT74" s="334"/>
      <c r="RMU74" s="334"/>
      <c r="RMV74" s="334"/>
      <c r="RMW74" s="334"/>
      <c r="RMX74" s="335"/>
      <c r="RMY74" s="334"/>
      <c r="RMZ74" s="334"/>
      <c r="RNA74" s="334"/>
      <c r="RNB74" s="334"/>
      <c r="RNC74" s="334"/>
      <c r="RND74" s="335"/>
      <c r="RNE74" s="334"/>
      <c r="RNF74" s="334"/>
      <c r="RNG74" s="334"/>
      <c r="RNH74" s="334"/>
      <c r="RNI74" s="334"/>
      <c r="RNJ74" s="335"/>
      <c r="RNK74" s="334"/>
      <c r="RNL74" s="334"/>
      <c r="RNM74" s="334"/>
      <c r="RNN74" s="334"/>
      <c r="RNO74" s="334"/>
      <c r="RNP74" s="335"/>
      <c r="RNQ74" s="334"/>
      <c r="RNR74" s="334"/>
      <c r="RNS74" s="334"/>
      <c r="RNT74" s="334"/>
      <c r="RNU74" s="334"/>
      <c r="RNV74" s="335"/>
      <c r="RNW74" s="334"/>
      <c r="RNX74" s="334"/>
      <c r="RNY74" s="334"/>
      <c r="RNZ74" s="334"/>
      <c r="ROA74" s="334"/>
      <c r="ROB74" s="335"/>
      <c r="ROC74" s="334"/>
      <c r="ROD74" s="334"/>
      <c r="ROE74" s="334"/>
      <c r="ROF74" s="334"/>
      <c r="ROG74" s="334"/>
      <c r="ROH74" s="335"/>
      <c r="ROI74" s="334"/>
      <c r="ROJ74" s="334"/>
      <c r="ROK74" s="334"/>
      <c r="ROL74" s="334"/>
      <c r="ROM74" s="334"/>
      <c r="RON74" s="335"/>
      <c r="ROO74" s="334"/>
      <c r="ROP74" s="334"/>
      <c r="ROQ74" s="334"/>
      <c r="ROR74" s="334"/>
      <c r="ROS74" s="334"/>
      <c r="ROT74" s="335"/>
      <c r="ROU74" s="334"/>
      <c r="ROV74" s="334"/>
      <c r="ROW74" s="334"/>
      <c r="ROX74" s="334"/>
      <c r="ROY74" s="334"/>
      <c r="ROZ74" s="335"/>
      <c r="RPA74" s="334"/>
      <c r="RPB74" s="334"/>
      <c r="RPC74" s="334"/>
      <c r="RPD74" s="334"/>
      <c r="RPE74" s="334"/>
      <c r="RPF74" s="335"/>
      <c r="RPG74" s="334"/>
      <c r="RPH74" s="334"/>
      <c r="RPI74" s="334"/>
      <c r="RPJ74" s="334"/>
      <c r="RPK74" s="334"/>
      <c r="RPL74" s="335"/>
      <c r="RPM74" s="334"/>
      <c r="RPN74" s="334"/>
      <c r="RPO74" s="334"/>
      <c r="RPP74" s="334"/>
      <c r="RPQ74" s="334"/>
      <c r="RPR74" s="335"/>
      <c r="RPS74" s="334"/>
      <c r="RPT74" s="334"/>
      <c r="RPU74" s="334"/>
      <c r="RPV74" s="334"/>
      <c r="RPW74" s="334"/>
      <c r="RPX74" s="335"/>
      <c r="RPY74" s="334"/>
      <c r="RPZ74" s="334"/>
      <c r="RQA74" s="334"/>
      <c r="RQB74" s="334"/>
      <c r="RQC74" s="334"/>
      <c r="RQD74" s="335"/>
      <c r="RQE74" s="334"/>
      <c r="RQF74" s="334"/>
      <c r="RQG74" s="334"/>
      <c r="RQH74" s="334"/>
      <c r="RQI74" s="334"/>
      <c r="RQJ74" s="335"/>
      <c r="RQK74" s="334"/>
      <c r="RQL74" s="334"/>
      <c r="RQM74" s="334"/>
      <c r="RQN74" s="334"/>
      <c r="RQO74" s="334"/>
      <c r="RQP74" s="335"/>
      <c r="RQQ74" s="334"/>
      <c r="RQR74" s="334"/>
      <c r="RQS74" s="334"/>
      <c r="RQT74" s="334"/>
      <c r="RQU74" s="334"/>
      <c r="RQV74" s="335"/>
      <c r="RQW74" s="334"/>
      <c r="RQX74" s="334"/>
      <c r="RQY74" s="334"/>
      <c r="RQZ74" s="334"/>
      <c r="RRA74" s="334"/>
      <c r="RRB74" s="335"/>
      <c r="RRC74" s="334"/>
      <c r="RRD74" s="334"/>
      <c r="RRE74" s="334"/>
      <c r="RRF74" s="334"/>
      <c r="RRG74" s="334"/>
      <c r="RRH74" s="335"/>
      <c r="RRI74" s="334"/>
      <c r="RRJ74" s="334"/>
      <c r="RRK74" s="334"/>
      <c r="RRL74" s="334"/>
      <c r="RRM74" s="334"/>
      <c r="RRN74" s="335"/>
      <c r="RRO74" s="334"/>
      <c r="RRP74" s="334"/>
      <c r="RRQ74" s="334"/>
      <c r="RRR74" s="334"/>
      <c r="RRS74" s="334"/>
      <c r="RRT74" s="335"/>
      <c r="RRU74" s="334"/>
      <c r="RRV74" s="334"/>
      <c r="RRW74" s="334"/>
      <c r="RRX74" s="334"/>
      <c r="RRY74" s="334"/>
      <c r="RRZ74" s="335"/>
      <c r="RSA74" s="334"/>
      <c r="RSB74" s="334"/>
      <c r="RSC74" s="334"/>
      <c r="RSD74" s="334"/>
      <c r="RSE74" s="334"/>
      <c r="RSF74" s="335"/>
      <c r="RSG74" s="334"/>
      <c r="RSH74" s="334"/>
      <c r="RSI74" s="334"/>
      <c r="RSJ74" s="334"/>
      <c r="RSK74" s="334"/>
      <c r="RSL74" s="335"/>
      <c r="RSM74" s="334"/>
      <c r="RSN74" s="334"/>
      <c r="RSO74" s="334"/>
      <c r="RSP74" s="334"/>
      <c r="RSQ74" s="334"/>
      <c r="RSR74" s="335"/>
      <c r="RSS74" s="334"/>
      <c r="RST74" s="334"/>
      <c r="RSU74" s="334"/>
      <c r="RSV74" s="334"/>
      <c r="RSW74" s="334"/>
      <c r="RSX74" s="335"/>
      <c r="RSY74" s="334"/>
      <c r="RSZ74" s="334"/>
      <c r="RTA74" s="334"/>
      <c r="RTB74" s="334"/>
      <c r="RTC74" s="334"/>
      <c r="RTD74" s="335"/>
      <c r="RTE74" s="334"/>
      <c r="RTF74" s="334"/>
      <c r="RTG74" s="334"/>
      <c r="RTH74" s="334"/>
      <c r="RTI74" s="334"/>
      <c r="RTJ74" s="335"/>
      <c r="RTK74" s="334"/>
      <c r="RTL74" s="334"/>
      <c r="RTM74" s="334"/>
      <c r="RTN74" s="334"/>
      <c r="RTO74" s="334"/>
      <c r="RTP74" s="335"/>
      <c r="RTQ74" s="334"/>
      <c r="RTR74" s="334"/>
      <c r="RTS74" s="334"/>
      <c r="RTT74" s="334"/>
      <c r="RTU74" s="334"/>
      <c r="RTV74" s="335"/>
      <c r="RTW74" s="334"/>
      <c r="RTX74" s="334"/>
      <c r="RTY74" s="334"/>
      <c r="RTZ74" s="334"/>
      <c r="RUA74" s="334"/>
      <c r="RUB74" s="335"/>
      <c r="RUC74" s="334"/>
      <c r="RUD74" s="334"/>
      <c r="RUE74" s="334"/>
      <c r="RUF74" s="334"/>
      <c r="RUG74" s="334"/>
      <c r="RUH74" s="335"/>
      <c r="RUI74" s="334"/>
      <c r="RUJ74" s="334"/>
      <c r="RUK74" s="334"/>
      <c r="RUL74" s="334"/>
      <c r="RUM74" s="334"/>
      <c r="RUN74" s="335"/>
      <c r="RUO74" s="334"/>
      <c r="RUP74" s="334"/>
      <c r="RUQ74" s="334"/>
      <c r="RUR74" s="334"/>
      <c r="RUS74" s="334"/>
      <c r="RUT74" s="335"/>
      <c r="RUU74" s="334"/>
      <c r="RUV74" s="334"/>
      <c r="RUW74" s="334"/>
      <c r="RUX74" s="334"/>
      <c r="RUY74" s="334"/>
      <c r="RUZ74" s="335"/>
      <c r="RVA74" s="334"/>
      <c r="RVB74" s="334"/>
      <c r="RVC74" s="334"/>
      <c r="RVD74" s="334"/>
      <c r="RVE74" s="334"/>
      <c r="RVF74" s="335"/>
      <c r="RVG74" s="334"/>
      <c r="RVH74" s="334"/>
      <c r="RVI74" s="334"/>
      <c r="RVJ74" s="334"/>
      <c r="RVK74" s="334"/>
      <c r="RVL74" s="335"/>
      <c r="RVM74" s="334"/>
      <c r="RVN74" s="334"/>
      <c r="RVO74" s="334"/>
      <c r="RVP74" s="334"/>
      <c r="RVQ74" s="334"/>
      <c r="RVR74" s="335"/>
      <c r="RVS74" s="334"/>
      <c r="RVT74" s="334"/>
      <c r="RVU74" s="334"/>
      <c r="RVV74" s="334"/>
      <c r="RVW74" s="334"/>
      <c r="RVX74" s="335"/>
      <c r="RVY74" s="334"/>
      <c r="RVZ74" s="334"/>
      <c r="RWA74" s="334"/>
      <c r="RWB74" s="334"/>
      <c r="RWC74" s="334"/>
      <c r="RWD74" s="335"/>
      <c r="RWE74" s="334"/>
      <c r="RWF74" s="334"/>
      <c r="RWG74" s="334"/>
      <c r="RWH74" s="334"/>
      <c r="RWI74" s="334"/>
      <c r="RWJ74" s="335"/>
      <c r="RWK74" s="334"/>
      <c r="RWL74" s="334"/>
      <c r="RWM74" s="334"/>
      <c r="RWN74" s="334"/>
      <c r="RWO74" s="334"/>
      <c r="RWP74" s="335"/>
      <c r="RWQ74" s="334"/>
      <c r="RWR74" s="334"/>
      <c r="RWS74" s="334"/>
      <c r="RWT74" s="334"/>
      <c r="RWU74" s="334"/>
      <c r="RWV74" s="335"/>
      <c r="RWW74" s="334"/>
      <c r="RWX74" s="334"/>
      <c r="RWY74" s="334"/>
      <c r="RWZ74" s="334"/>
      <c r="RXA74" s="334"/>
      <c r="RXB74" s="335"/>
      <c r="RXC74" s="334"/>
      <c r="RXD74" s="334"/>
      <c r="RXE74" s="334"/>
      <c r="RXF74" s="334"/>
      <c r="RXG74" s="334"/>
      <c r="RXH74" s="335"/>
      <c r="RXI74" s="334"/>
      <c r="RXJ74" s="334"/>
      <c r="RXK74" s="334"/>
      <c r="RXL74" s="334"/>
      <c r="RXM74" s="334"/>
      <c r="RXN74" s="335"/>
      <c r="RXO74" s="334"/>
      <c r="RXP74" s="334"/>
      <c r="RXQ74" s="334"/>
      <c r="RXR74" s="334"/>
      <c r="RXS74" s="334"/>
      <c r="RXT74" s="335"/>
      <c r="RXU74" s="334"/>
      <c r="RXV74" s="334"/>
      <c r="RXW74" s="334"/>
      <c r="RXX74" s="334"/>
      <c r="RXY74" s="334"/>
      <c r="RXZ74" s="335"/>
      <c r="RYA74" s="334"/>
      <c r="RYB74" s="334"/>
      <c r="RYC74" s="334"/>
      <c r="RYD74" s="334"/>
      <c r="RYE74" s="334"/>
      <c r="RYF74" s="335"/>
      <c r="RYG74" s="334"/>
      <c r="RYH74" s="334"/>
      <c r="RYI74" s="334"/>
      <c r="RYJ74" s="334"/>
      <c r="RYK74" s="334"/>
      <c r="RYL74" s="335"/>
      <c r="RYM74" s="334"/>
      <c r="RYN74" s="334"/>
      <c r="RYO74" s="334"/>
      <c r="RYP74" s="334"/>
      <c r="RYQ74" s="334"/>
      <c r="RYR74" s="335"/>
      <c r="RYS74" s="334"/>
      <c r="RYT74" s="334"/>
      <c r="RYU74" s="334"/>
      <c r="RYV74" s="334"/>
      <c r="RYW74" s="334"/>
      <c r="RYX74" s="335"/>
      <c r="RYY74" s="334"/>
      <c r="RYZ74" s="334"/>
      <c r="RZA74" s="334"/>
      <c r="RZB74" s="334"/>
      <c r="RZC74" s="334"/>
      <c r="RZD74" s="335"/>
      <c r="RZE74" s="334"/>
      <c r="RZF74" s="334"/>
      <c r="RZG74" s="334"/>
      <c r="RZH74" s="334"/>
      <c r="RZI74" s="334"/>
      <c r="RZJ74" s="335"/>
      <c r="RZK74" s="334"/>
      <c r="RZL74" s="334"/>
      <c r="RZM74" s="334"/>
      <c r="RZN74" s="334"/>
      <c r="RZO74" s="334"/>
      <c r="RZP74" s="335"/>
      <c r="RZQ74" s="334"/>
      <c r="RZR74" s="334"/>
      <c r="RZS74" s="334"/>
      <c r="RZT74" s="334"/>
      <c r="RZU74" s="334"/>
      <c r="RZV74" s="335"/>
      <c r="RZW74" s="334"/>
      <c r="RZX74" s="334"/>
      <c r="RZY74" s="334"/>
      <c r="RZZ74" s="334"/>
      <c r="SAA74" s="334"/>
      <c r="SAB74" s="335"/>
      <c r="SAC74" s="334"/>
      <c r="SAD74" s="334"/>
      <c r="SAE74" s="334"/>
      <c r="SAF74" s="334"/>
      <c r="SAG74" s="334"/>
      <c r="SAH74" s="335"/>
      <c r="SAI74" s="334"/>
      <c r="SAJ74" s="334"/>
      <c r="SAK74" s="334"/>
      <c r="SAL74" s="334"/>
      <c r="SAM74" s="334"/>
      <c r="SAN74" s="335"/>
      <c r="SAO74" s="334"/>
      <c r="SAP74" s="334"/>
      <c r="SAQ74" s="334"/>
      <c r="SAR74" s="334"/>
      <c r="SAS74" s="334"/>
      <c r="SAT74" s="335"/>
      <c r="SAU74" s="334"/>
      <c r="SAV74" s="334"/>
      <c r="SAW74" s="334"/>
      <c r="SAX74" s="334"/>
      <c r="SAY74" s="334"/>
      <c r="SAZ74" s="335"/>
      <c r="SBA74" s="334"/>
      <c r="SBB74" s="334"/>
      <c r="SBC74" s="334"/>
      <c r="SBD74" s="334"/>
      <c r="SBE74" s="334"/>
      <c r="SBF74" s="335"/>
      <c r="SBG74" s="334"/>
      <c r="SBH74" s="334"/>
      <c r="SBI74" s="334"/>
      <c r="SBJ74" s="334"/>
      <c r="SBK74" s="334"/>
      <c r="SBL74" s="335"/>
      <c r="SBM74" s="334"/>
      <c r="SBN74" s="334"/>
      <c r="SBO74" s="334"/>
      <c r="SBP74" s="334"/>
      <c r="SBQ74" s="334"/>
      <c r="SBR74" s="335"/>
      <c r="SBS74" s="334"/>
      <c r="SBT74" s="334"/>
      <c r="SBU74" s="334"/>
      <c r="SBV74" s="334"/>
      <c r="SBW74" s="334"/>
      <c r="SBX74" s="335"/>
      <c r="SBY74" s="334"/>
      <c r="SBZ74" s="334"/>
      <c r="SCA74" s="334"/>
      <c r="SCB74" s="334"/>
      <c r="SCC74" s="334"/>
      <c r="SCD74" s="335"/>
      <c r="SCE74" s="334"/>
      <c r="SCF74" s="334"/>
      <c r="SCG74" s="334"/>
      <c r="SCH74" s="334"/>
      <c r="SCI74" s="334"/>
      <c r="SCJ74" s="335"/>
      <c r="SCK74" s="334"/>
      <c r="SCL74" s="334"/>
      <c r="SCM74" s="334"/>
      <c r="SCN74" s="334"/>
      <c r="SCO74" s="334"/>
      <c r="SCP74" s="335"/>
      <c r="SCQ74" s="334"/>
      <c r="SCR74" s="334"/>
      <c r="SCS74" s="334"/>
      <c r="SCT74" s="334"/>
      <c r="SCU74" s="334"/>
      <c r="SCV74" s="335"/>
      <c r="SCW74" s="334"/>
      <c r="SCX74" s="334"/>
      <c r="SCY74" s="334"/>
      <c r="SCZ74" s="334"/>
      <c r="SDA74" s="334"/>
      <c r="SDB74" s="335"/>
      <c r="SDC74" s="334"/>
      <c r="SDD74" s="334"/>
      <c r="SDE74" s="334"/>
      <c r="SDF74" s="334"/>
      <c r="SDG74" s="334"/>
      <c r="SDH74" s="335"/>
      <c r="SDI74" s="334"/>
      <c r="SDJ74" s="334"/>
      <c r="SDK74" s="334"/>
      <c r="SDL74" s="334"/>
      <c r="SDM74" s="334"/>
      <c r="SDN74" s="335"/>
      <c r="SDO74" s="334"/>
      <c r="SDP74" s="334"/>
      <c r="SDQ74" s="334"/>
      <c r="SDR74" s="334"/>
      <c r="SDS74" s="334"/>
      <c r="SDT74" s="335"/>
      <c r="SDU74" s="334"/>
      <c r="SDV74" s="334"/>
      <c r="SDW74" s="334"/>
      <c r="SDX74" s="334"/>
      <c r="SDY74" s="334"/>
      <c r="SDZ74" s="335"/>
      <c r="SEA74" s="334"/>
      <c r="SEB74" s="334"/>
      <c r="SEC74" s="334"/>
      <c r="SED74" s="334"/>
      <c r="SEE74" s="334"/>
      <c r="SEF74" s="335"/>
      <c r="SEG74" s="334"/>
      <c r="SEH74" s="334"/>
      <c r="SEI74" s="334"/>
      <c r="SEJ74" s="334"/>
      <c r="SEK74" s="334"/>
      <c r="SEL74" s="335"/>
      <c r="SEM74" s="334"/>
      <c r="SEN74" s="334"/>
      <c r="SEO74" s="334"/>
      <c r="SEP74" s="334"/>
      <c r="SEQ74" s="334"/>
      <c r="SER74" s="335"/>
      <c r="SES74" s="334"/>
      <c r="SET74" s="334"/>
      <c r="SEU74" s="334"/>
      <c r="SEV74" s="334"/>
      <c r="SEW74" s="334"/>
      <c r="SEX74" s="335"/>
      <c r="SEY74" s="334"/>
      <c r="SEZ74" s="334"/>
      <c r="SFA74" s="334"/>
      <c r="SFB74" s="334"/>
      <c r="SFC74" s="334"/>
      <c r="SFD74" s="335"/>
      <c r="SFE74" s="334"/>
      <c r="SFF74" s="334"/>
      <c r="SFG74" s="334"/>
      <c r="SFH74" s="334"/>
      <c r="SFI74" s="334"/>
      <c r="SFJ74" s="335"/>
      <c r="SFK74" s="334"/>
      <c r="SFL74" s="334"/>
      <c r="SFM74" s="334"/>
      <c r="SFN74" s="334"/>
      <c r="SFO74" s="334"/>
      <c r="SFP74" s="335"/>
      <c r="SFQ74" s="334"/>
      <c r="SFR74" s="334"/>
      <c r="SFS74" s="334"/>
      <c r="SFT74" s="334"/>
      <c r="SFU74" s="334"/>
      <c r="SFV74" s="335"/>
      <c r="SFW74" s="334"/>
      <c r="SFX74" s="334"/>
      <c r="SFY74" s="334"/>
      <c r="SFZ74" s="334"/>
      <c r="SGA74" s="334"/>
      <c r="SGB74" s="335"/>
      <c r="SGC74" s="334"/>
      <c r="SGD74" s="334"/>
      <c r="SGE74" s="334"/>
      <c r="SGF74" s="334"/>
      <c r="SGG74" s="334"/>
      <c r="SGH74" s="335"/>
      <c r="SGI74" s="334"/>
      <c r="SGJ74" s="334"/>
      <c r="SGK74" s="334"/>
      <c r="SGL74" s="334"/>
      <c r="SGM74" s="334"/>
      <c r="SGN74" s="335"/>
      <c r="SGO74" s="334"/>
      <c r="SGP74" s="334"/>
      <c r="SGQ74" s="334"/>
      <c r="SGR74" s="334"/>
      <c r="SGS74" s="334"/>
      <c r="SGT74" s="335"/>
      <c r="SGU74" s="334"/>
      <c r="SGV74" s="334"/>
      <c r="SGW74" s="334"/>
      <c r="SGX74" s="334"/>
      <c r="SGY74" s="334"/>
      <c r="SGZ74" s="335"/>
      <c r="SHA74" s="334"/>
      <c r="SHB74" s="334"/>
      <c r="SHC74" s="334"/>
      <c r="SHD74" s="334"/>
      <c r="SHE74" s="334"/>
      <c r="SHF74" s="335"/>
      <c r="SHG74" s="334"/>
      <c r="SHH74" s="334"/>
      <c r="SHI74" s="334"/>
      <c r="SHJ74" s="334"/>
      <c r="SHK74" s="334"/>
      <c r="SHL74" s="335"/>
      <c r="SHM74" s="334"/>
      <c r="SHN74" s="334"/>
      <c r="SHO74" s="334"/>
      <c r="SHP74" s="334"/>
      <c r="SHQ74" s="334"/>
      <c r="SHR74" s="335"/>
      <c r="SHS74" s="334"/>
      <c r="SHT74" s="334"/>
      <c r="SHU74" s="334"/>
      <c r="SHV74" s="334"/>
      <c r="SHW74" s="334"/>
      <c r="SHX74" s="335"/>
      <c r="SHY74" s="334"/>
      <c r="SHZ74" s="334"/>
      <c r="SIA74" s="334"/>
      <c r="SIB74" s="334"/>
      <c r="SIC74" s="334"/>
      <c r="SID74" s="335"/>
      <c r="SIE74" s="334"/>
      <c r="SIF74" s="334"/>
      <c r="SIG74" s="334"/>
      <c r="SIH74" s="334"/>
      <c r="SII74" s="334"/>
      <c r="SIJ74" s="335"/>
      <c r="SIK74" s="334"/>
      <c r="SIL74" s="334"/>
      <c r="SIM74" s="334"/>
      <c r="SIN74" s="334"/>
      <c r="SIO74" s="334"/>
      <c r="SIP74" s="335"/>
      <c r="SIQ74" s="334"/>
      <c r="SIR74" s="334"/>
      <c r="SIS74" s="334"/>
      <c r="SIT74" s="334"/>
      <c r="SIU74" s="334"/>
      <c r="SIV74" s="335"/>
      <c r="SIW74" s="334"/>
      <c r="SIX74" s="334"/>
      <c r="SIY74" s="334"/>
      <c r="SIZ74" s="334"/>
      <c r="SJA74" s="334"/>
      <c r="SJB74" s="335"/>
      <c r="SJC74" s="334"/>
      <c r="SJD74" s="334"/>
      <c r="SJE74" s="334"/>
      <c r="SJF74" s="334"/>
      <c r="SJG74" s="334"/>
      <c r="SJH74" s="335"/>
      <c r="SJI74" s="334"/>
      <c r="SJJ74" s="334"/>
      <c r="SJK74" s="334"/>
      <c r="SJL74" s="334"/>
      <c r="SJM74" s="334"/>
      <c r="SJN74" s="335"/>
      <c r="SJO74" s="334"/>
      <c r="SJP74" s="334"/>
      <c r="SJQ74" s="334"/>
      <c r="SJR74" s="334"/>
      <c r="SJS74" s="334"/>
      <c r="SJT74" s="335"/>
      <c r="SJU74" s="334"/>
      <c r="SJV74" s="334"/>
      <c r="SJW74" s="334"/>
      <c r="SJX74" s="334"/>
      <c r="SJY74" s="334"/>
      <c r="SJZ74" s="335"/>
      <c r="SKA74" s="334"/>
      <c r="SKB74" s="334"/>
      <c r="SKC74" s="334"/>
      <c r="SKD74" s="334"/>
      <c r="SKE74" s="334"/>
      <c r="SKF74" s="335"/>
      <c r="SKG74" s="334"/>
      <c r="SKH74" s="334"/>
      <c r="SKI74" s="334"/>
      <c r="SKJ74" s="334"/>
      <c r="SKK74" s="334"/>
      <c r="SKL74" s="335"/>
      <c r="SKM74" s="334"/>
      <c r="SKN74" s="334"/>
      <c r="SKO74" s="334"/>
      <c r="SKP74" s="334"/>
      <c r="SKQ74" s="334"/>
      <c r="SKR74" s="335"/>
      <c r="SKS74" s="334"/>
      <c r="SKT74" s="334"/>
      <c r="SKU74" s="334"/>
      <c r="SKV74" s="334"/>
      <c r="SKW74" s="334"/>
      <c r="SKX74" s="335"/>
      <c r="SKY74" s="334"/>
      <c r="SKZ74" s="334"/>
      <c r="SLA74" s="334"/>
      <c r="SLB74" s="334"/>
      <c r="SLC74" s="334"/>
      <c r="SLD74" s="335"/>
      <c r="SLE74" s="334"/>
      <c r="SLF74" s="334"/>
      <c r="SLG74" s="334"/>
      <c r="SLH74" s="334"/>
      <c r="SLI74" s="334"/>
      <c r="SLJ74" s="335"/>
      <c r="SLK74" s="334"/>
      <c r="SLL74" s="334"/>
      <c r="SLM74" s="334"/>
      <c r="SLN74" s="334"/>
      <c r="SLO74" s="334"/>
      <c r="SLP74" s="335"/>
      <c r="SLQ74" s="334"/>
      <c r="SLR74" s="334"/>
      <c r="SLS74" s="334"/>
      <c r="SLT74" s="334"/>
      <c r="SLU74" s="334"/>
      <c r="SLV74" s="335"/>
      <c r="SLW74" s="334"/>
      <c r="SLX74" s="334"/>
      <c r="SLY74" s="334"/>
      <c r="SLZ74" s="334"/>
      <c r="SMA74" s="334"/>
      <c r="SMB74" s="335"/>
      <c r="SMC74" s="334"/>
      <c r="SMD74" s="334"/>
      <c r="SME74" s="334"/>
      <c r="SMF74" s="334"/>
      <c r="SMG74" s="334"/>
      <c r="SMH74" s="335"/>
      <c r="SMI74" s="334"/>
      <c r="SMJ74" s="334"/>
      <c r="SMK74" s="334"/>
      <c r="SML74" s="334"/>
      <c r="SMM74" s="334"/>
      <c r="SMN74" s="335"/>
      <c r="SMO74" s="334"/>
      <c r="SMP74" s="334"/>
      <c r="SMQ74" s="334"/>
      <c r="SMR74" s="334"/>
      <c r="SMS74" s="334"/>
      <c r="SMT74" s="335"/>
      <c r="SMU74" s="334"/>
      <c r="SMV74" s="334"/>
      <c r="SMW74" s="334"/>
      <c r="SMX74" s="334"/>
      <c r="SMY74" s="334"/>
      <c r="SMZ74" s="335"/>
      <c r="SNA74" s="334"/>
      <c r="SNB74" s="334"/>
      <c r="SNC74" s="334"/>
      <c r="SND74" s="334"/>
      <c r="SNE74" s="334"/>
      <c r="SNF74" s="335"/>
      <c r="SNG74" s="334"/>
      <c r="SNH74" s="334"/>
      <c r="SNI74" s="334"/>
      <c r="SNJ74" s="334"/>
      <c r="SNK74" s="334"/>
      <c r="SNL74" s="335"/>
      <c r="SNM74" s="334"/>
      <c r="SNN74" s="334"/>
      <c r="SNO74" s="334"/>
      <c r="SNP74" s="334"/>
      <c r="SNQ74" s="334"/>
      <c r="SNR74" s="335"/>
      <c r="SNS74" s="334"/>
      <c r="SNT74" s="334"/>
      <c r="SNU74" s="334"/>
      <c r="SNV74" s="334"/>
      <c r="SNW74" s="334"/>
      <c r="SNX74" s="335"/>
      <c r="SNY74" s="334"/>
      <c r="SNZ74" s="334"/>
      <c r="SOA74" s="334"/>
      <c r="SOB74" s="334"/>
      <c r="SOC74" s="334"/>
      <c r="SOD74" s="335"/>
      <c r="SOE74" s="334"/>
      <c r="SOF74" s="334"/>
      <c r="SOG74" s="334"/>
      <c r="SOH74" s="334"/>
      <c r="SOI74" s="334"/>
      <c r="SOJ74" s="335"/>
      <c r="SOK74" s="334"/>
      <c r="SOL74" s="334"/>
      <c r="SOM74" s="334"/>
      <c r="SON74" s="334"/>
      <c r="SOO74" s="334"/>
      <c r="SOP74" s="335"/>
      <c r="SOQ74" s="334"/>
      <c r="SOR74" s="334"/>
      <c r="SOS74" s="334"/>
      <c r="SOT74" s="334"/>
      <c r="SOU74" s="334"/>
      <c r="SOV74" s="335"/>
      <c r="SOW74" s="334"/>
      <c r="SOX74" s="334"/>
      <c r="SOY74" s="334"/>
      <c r="SOZ74" s="334"/>
      <c r="SPA74" s="334"/>
      <c r="SPB74" s="335"/>
      <c r="SPC74" s="334"/>
      <c r="SPD74" s="334"/>
      <c r="SPE74" s="334"/>
      <c r="SPF74" s="334"/>
      <c r="SPG74" s="334"/>
      <c r="SPH74" s="335"/>
      <c r="SPI74" s="334"/>
      <c r="SPJ74" s="334"/>
      <c r="SPK74" s="334"/>
      <c r="SPL74" s="334"/>
      <c r="SPM74" s="334"/>
      <c r="SPN74" s="335"/>
      <c r="SPO74" s="334"/>
      <c r="SPP74" s="334"/>
      <c r="SPQ74" s="334"/>
      <c r="SPR74" s="334"/>
      <c r="SPS74" s="334"/>
      <c r="SPT74" s="335"/>
      <c r="SPU74" s="334"/>
      <c r="SPV74" s="334"/>
      <c r="SPW74" s="334"/>
      <c r="SPX74" s="334"/>
      <c r="SPY74" s="334"/>
      <c r="SPZ74" s="335"/>
      <c r="SQA74" s="334"/>
      <c r="SQB74" s="334"/>
      <c r="SQC74" s="334"/>
      <c r="SQD74" s="334"/>
      <c r="SQE74" s="334"/>
      <c r="SQF74" s="335"/>
      <c r="SQG74" s="334"/>
      <c r="SQH74" s="334"/>
      <c r="SQI74" s="334"/>
      <c r="SQJ74" s="334"/>
      <c r="SQK74" s="334"/>
      <c r="SQL74" s="335"/>
      <c r="SQM74" s="334"/>
      <c r="SQN74" s="334"/>
      <c r="SQO74" s="334"/>
      <c r="SQP74" s="334"/>
      <c r="SQQ74" s="334"/>
      <c r="SQR74" s="335"/>
      <c r="SQS74" s="334"/>
      <c r="SQT74" s="334"/>
      <c r="SQU74" s="334"/>
      <c r="SQV74" s="334"/>
      <c r="SQW74" s="334"/>
      <c r="SQX74" s="335"/>
      <c r="SQY74" s="334"/>
      <c r="SQZ74" s="334"/>
      <c r="SRA74" s="334"/>
      <c r="SRB74" s="334"/>
      <c r="SRC74" s="334"/>
      <c r="SRD74" s="335"/>
      <c r="SRE74" s="334"/>
      <c r="SRF74" s="334"/>
      <c r="SRG74" s="334"/>
      <c r="SRH74" s="334"/>
      <c r="SRI74" s="334"/>
      <c r="SRJ74" s="335"/>
      <c r="SRK74" s="334"/>
      <c r="SRL74" s="334"/>
      <c r="SRM74" s="334"/>
      <c r="SRN74" s="334"/>
      <c r="SRO74" s="334"/>
      <c r="SRP74" s="335"/>
      <c r="SRQ74" s="334"/>
      <c r="SRR74" s="334"/>
      <c r="SRS74" s="334"/>
      <c r="SRT74" s="334"/>
      <c r="SRU74" s="334"/>
      <c r="SRV74" s="335"/>
      <c r="SRW74" s="334"/>
      <c r="SRX74" s="334"/>
      <c r="SRY74" s="334"/>
      <c r="SRZ74" s="334"/>
      <c r="SSA74" s="334"/>
      <c r="SSB74" s="335"/>
      <c r="SSC74" s="334"/>
      <c r="SSD74" s="334"/>
      <c r="SSE74" s="334"/>
      <c r="SSF74" s="334"/>
      <c r="SSG74" s="334"/>
      <c r="SSH74" s="335"/>
      <c r="SSI74" s="334"/>
      <c r="SSJ74" s="334"/>
      <c r="SSK74" s="334"/>
      <c r="SSL74" s="334"/>
      <c r="SSM74" s="334"/>
      <c r="SSN74" s="335"/>
      <c r="SSO74" s="334"/>
      <c r="SSP74" s="334"/>
      <c r="SSQ74" s="334"/>
      <c r="SSR74" s="334"/>
      <c r="SSS74" s="334"/>
      <c r="SST74" s="335"/>
      <c r="SSU74" s="334"/>
      <c r="SSV74" s="334"/>
      <c r="SSW74" s="334"/>
      <c r="SSX74" s="334"/>
      <c r="SSY74" s="334"/>
      <c r="SSZ74" s="335"/>
      <c r="STA74" s="334"/>
      <c r="STB74" s="334"/>
      <c r="STC74" s="334"/>
      <c r="STD74" s="334"/>
      <c r="STE74" s="334"/>
      <c r="STF74" s="335"/>
      <c r="STG74" s="334"/>
      <c r="STH74" s="334"/>
      <c r="STI74" s="334"/>
      <c r="STJ74" s="334"/>
      <c r="STK74" s="334"/>
      <c r="STL74" s="335"/>
      <c r="STM74" s="334"/>
      <c r="STN74" s="334"/>
      <c r="STO74" s="334"/>
      <c r="STP74" s="334"/>
      <c r="STQ74" s="334"/>
      <c r="STR74" s="335"/>
      <c r="STS74" s="334"/>
      <c r="STT74" s="334"/>
      <c r="STU74" s="334"/>
      <c r="STV74" s="334"/>
      <c r="STW74" s="334"/>
      <c r="STX74" s="335"/>
      <c r="STY74" s="334"/>
      <c r="STZ74" s="334"/>
      <c r="SUA74" s="334"/>
      <c r="SUB74" s="334"/>
      <c r="SUC74" s="334"/>
      <c r="SUD74" s="335"/>
      <c r="SUE74" s="334"/>
      <c r="SUF74" s="334"/>
      <c r="SUG74" s="334"/>
      <c r="SUH74" s="334"/>
      <c r="SUI74" s="334"/>
      <c r="SUJ74" s="335"/>
      <c r="SUK74" s="334"/>
      <c r="SUL74" s="334"/>
      <c r="SUM74" s="334"/>
      <c r="SUN74" s="334"/>
      <c r="SUO74" s="334"/>
      <c r="SUP74" s="335"/>
      <c r="SUQ74" s="334"/>
      <c r="SUR74" s="334"/>
      <c r="SUS74" s="334"/>
      <c r="SUT74" s="334"/>
      <c r="SUU74" s="334"/>
      <c r="SUV74" s="335"/>
      <c r="SUW74" s="334"/>
      <c r="SUX74" s="334"/>
      <c r="SUY74" s="334"/>
      <c r="SUZ74" s="334"/>
      <c r="SVA74" s="334"/>
      <c r="SVB74" s="335"/>
      <c r="SVC74" s="334"/>
      <c r="SVD74" s="334"/>
      <c r="SVE74" s="334"/>
      <c r="SVF74" s="334"/>
      <c r="SVG74" s="334"/>
      <c r="SVH74" s="335"/>
      <c r="SVI74" s="334"/>
      <c r="SVJ74" s="334"/>
      <c r="SVK74" s="334"/>
      <c r="SVL74" s="334"/>
      <c r="SVM74" s="334"/>
      <c r="SVN74" s="335"/>
      <c r="SVO74" s="334"/>
      <c r="SVP74" s="334"/>
      <c r="SVQ74" s="334"/>
      <c r="SVR74" s="334"/>
      <c r="SVS74" s="334"/>
      <c r="SVT74" s="335"/>
      <c r="SVU74" s="334"/>
      <c r="SVV74" s="334"/>
      <c r="SVW74" s="334"/>
      <c r="SVX74" s="334"/>
      <c r="SVY74" s="334"/>
      <c r="SVZ74" s="335"/>
      <c r="SWA74" s="334"/>
      <c r="SWB74" s="334"/>
      <c r="SWC74" s="334"/>
      <c r="SWD74" s="334"/>
      <c r="SWE74" s="334"/>
      <c r="SWF74" s="335"/>
      <c r="SWG74" s="334"/>
      <c r="SWH74" s="334"/>
      <c r="SWI74" s="334"/>
      <c r="SWJ74" s="334"/>
      <c r="SWK74" s="334"/>
      <c r="SWL74" s="335"/>
      <c r="SWM74" s="334"/>
      <c r="SWN74" s="334"/>
      <c r="SWO74" s="334"/>
      <c r="SWP74" s="334"/>
      <c r="SWQ74" s="334"/>
      <c r="SWR74" s="335"/>
      <c r="SWS74" s="334"/>
      <c r="SWT74" s="334"/>
      <c r="SWU74" s="334"/>
      <c r="SWV74" s="334"/>
      <c r="SWW74" s="334"/>
      <c r="SWX74" s="335"/>
      <c r="SWY74" s="334"/>
      <c r="SWZ74" s="334"/>
      <c r="SXA74" s="334"/>
      <c r="SXB74" s="334"/>
      <c r="SXC74" s="334"/>
      <c r="SXD74" s="335"/>
      <c r="SXE74" s="334"/>
      <c r="SXF74" s="334"/>
      <c r="SXG74" s="334"/>
      <c r="SXH74" s="334"/>
      <c r="SXI74" s="334"/>
      <c r="SXJ74" s="335"/>
      <c r="SXK74" s="334"/>
      <c r="SXL74" s="334"/>
      <c r="SXM74" s="334"/>
      <c r="SXN74" s="334"/>
      <c r="SXO74" s="334"/>
      <c r="SXP74" s="335"/>
      <c r="SXQ74" s="334"/>
      <c r="SXR74" s="334"/>
      <c r="SXS74" s="334"/>
      <c r="SXT74" s="334"/>
      <c r="SXU74" s="334"/>
      <c r="SXV74" s="335"/>
      <c r="SXW74" s="334"/>
      <c r="SXX74" s="334"/>
      <c r="SXY74" s="334"/>
      <c r="SXZ74" s="334"/>
      <c r="SYA74" s="334"/>
      <c r="SYB74" s="335"/>
      <c r="SYC74" s="334"/>
      <c r="SYD74" s="334"/>
      <c r="SYE74" s="334"/>
      <c r="SYF74" s="334"/>
      <c r="SYG74" s="334"/>
      <c r="SYH74" s="335"/>
      <c r="SYI74" s="334"/>
      <c r="SYJ74" s="334"/>
      <c r="SYK74" s="334"/>
      <c r="SYL74" s="334"/>
      <c r="SYM74" s="334"/>
      <c r="SYN74" s="335"/>
      <c r="SYO74" s="334"/>
      <c r="SYP74" s="334"/>
      <c r="SYQ74" s="334"/>
      <c r="SYR74" s="334"/>
      <c r="SYS74" s="334"/>
      <c r="SYT74" s="335"/>
      <c r="SYU74" s="334"/>
      <c r="SYV74" s="334"/>
      <c r="SYW74" s="334"/>
      <c r="SYX74" s="334"/>
      <c r="SYY74" s="334"/>
      <c r="SYZ74" s="335"/>
      <c r="SZA74" s="334"/>
      <c r="SZB74" s="334"/>
      <c r="SZC74" s="334"/>
      <c r="SZD74" s="334"/>
      <c r="SZE74" s="334"/>
      <c r="SZF74" s="335"/>
      <c r="SZG74" s="334"/>
      <c r="SZH74" s="334"/>
      <c r="SZI74" s="334"/>
      <c r="SZJ74" s="334"/>
      <c r="SZK74" s="334"/>
      <c r="SZL74" s="335"/>
      <c r="SZM74" s="334"/>
      <c r="SZN74" s="334"/>
      <c r="SZO74" s="334"/>
      <c r="SZP74" s="334"/>
      <c r="SZQ74" s="334"/>
      <c r="SZR74" s="335"/>
      <c r="SZS74" s="334"/>
      <c r="SZT74" s="334"/>
      <c r="SZU74" s="334"/>
      <c r="SZV74" s="334"/>
      <c r="SZW74" s="334"/>
      <c r="SZX74" s="335"/>
      <c r="SZY74" s="334"/>
      <c r="SZZ74" s="334"/>
      <c r="TAA74" s="334"/>
      <c r="TAB74" s="334"/>
      <c r="TAC74" s="334"/>
      <c r="TAD74" s="335"/>
      <c r="TAE74" s="334"/>
      <c r="TAF74" s="334"/>
      <c r="TAG74" s="334"/>
      <c r="TAH74" s="334"/>
      <c r="TAI74" s="334"/>
      <c r="TAJ74" s="335"/>
      <c r="TAK74" s="334"/>
      <c r="TAL74" s="334"/>
      <c r="TAM74" s="334"/>
      <c r="TAN74" s="334"/>
      <c r="TAO74" s="334"/>
      <c r="TAP74" s="335"/>
      <c r="TAQ74" s="334"/>
      <c r="TAR74" s="334"/>
      <c r="TAS74" s="334"/>
      <c r="TAT74" s="334"/>
      <c r="TAU74" s="334"/>
      <c r="TAV74" s="335"/>
      <c r="TAW74" s="334"/>
      <c r="TAX74" s="334"/>
      <c r="TAY74" s="334"/>
      <c r="TAZ74" s="334"/>
      <c r="TBA74" s="334"/>
      <c r="TBB74" s="335"/>
      <c r="TBC74" s="334"/>
      <c r="TBD74" s="334"/>
      <c r="TBE74" s="334"/>
      <c r="TBF74" s="334"/>
      <c r="TBG74" s="334"/>
      <c r="TBH74" s="335"/>
      <c r="TBI74" s="334"/>
      <c r="TBJ74" s="334"/>
      <c r="TBK74" s="334"/>
      <c r="TBL74" s="334"/>
      <c r="TBM74" s="334"/>
      <c r="TBN74" s="335"/>
      <c r="TBO74" s="334"/>
      <c r="TBP74" s="334"/>
      <c r="TBQ74" s="334"/>
      <c r="TBR74" s="334"/>
      <c r="TBS74" s="334"/>
      <c r="TBT74" s="335"/>
      <c r="TBU74" s="334"/>
      <c r="TBV74" s="334"/>
      <c r="TBW74" s="334"/>
      <c r="TBX74" s="334"/>
      <c r="TBY74" s="334"/>
      <c r="TBZ74" s="335"/>
      <c r="TCA74" s="334"/>
      <c r="TCB74" s="334"/>
      <c r="TCC74" s="334"/>
      <c r="TCD74" s="334"/>
      <c r="TCE74" s="334"/>
      <c r="TCF74" s="335"/>
      <c r="TCG74" s="334"/>
      <c r="TCH74" s="334"/>
      <c r="TCI74" s="334"/>
      <c r="TCJ74" s="334"/>
      <c r="TCK74" s="334"/>
      <c r="TCL74" s="335"/>
      <c r="TCM74" s="334"/>
      <c r="TCN74" s="334"/>
      <c r="TCO74" s="334"/>
      <c r="TCP74" s="334"/>
      <c r="TCQ74" s="334"/>
      <c r="TCR74" s="335"/>
      <c r="TCS74" s="334"/>
      <c r="TCT74" s="334"/>
      <c r="TCU74" s="334"/>
      <c r="TCV74" s="334"/>
      <c r="TCW74" s="334"/>
      <c r="TCX74" s="335"/>
      <c r="TCY74" s="334"/>
      <c r="TCZ74" s="334"/>
      <c r="TDA74" s="334"/>
      <c r="TDB74" s="334"/>
      <c r="TDC74" s="334"/>
      <c r="TDD74" s="335"/>
      <c r="TDE74" s="334"/>
      <c r="TDF74" s="334"/>
      <c r="TDG74" s="334"/>
      <c r="TDH74" s="334"/>
      <c r="TDI74" s="334"/>
      <c r="TDJ74" s="335"/>
      <c r="TDK74" s="334"/>
      <c r="TDL74" s="334"/>
      <c r="TDM74" s="334"/>
      <c r="TDN74" s="334"/>
      <c r="TDO74" s="334"/>
      <c r="TDP74" s="335"/>
      <c r="TDQ74" s="334"/>
      <c r="TDR74" s="334"/>
      <c r="TDS74" s="334"/>
      <c r="TDT74" s="334"/>
      <c r="TDU74" s="334"/>
      <c r="TDV74" s="335"/>
      <c r="TDW74" s="334"/>
      <c r="TDX74" s="334"/>
      <c r="TDY74" s="334"/>
      <c r="TDZ74" s="334"/>
      <c r="TEA74" s="334"/>
      <c r="TEB74" s="335"/>
      <c r="TEC74" s="334"/>
      <c r="TED74" s="334"/>
      <c r="TEE74" s="334"/>
      <c r="TEF74" s="334"/>
      <c r="TEG74" s="334"/>
      <c r="TEH74" s="335"/>
      <c r="TEI74" s="334"/>
      <c r="TEJ74" s="334"/>
      <c r="TEK74" s="334"/>
      <c r="TEL74" s="334"/>
      <c r="TEM74" s="334"/>
      <c r="TEN74" s="335"/>
      <c r="TEO74" s="334"/>
      <c r="TEP74" s="334"/>
      <c r="TEQ74" s="334"/>
      <c r="TER74" s="334"/>
      <c r="TES74" s="334"/>
      <c r="TET74" s="335"/>
      <c r="TEU74" s="334"/>
      <c r="TEV74" s="334"/>
      <c r="TEW74" s="334"/>
      <c r="TEX74" s="334"/>
      <c r="TEY74" s="334"/>
      <c r="TEZ74" s="335"/>
      <c r="TFA74" s="334"/>
      <c r="TFB74" s="334"/>
      <c r="TFC74" s="334"/>
      <c r="TFD74" s="334"/>
      <c r="TFE74" s="334"/>
      <c r="TFF74" s="335"/>
      <c r="TFG74" s="334"/>
      <c r="TFH74" s="334"/>
      <c r="TFI74" s="334"/>
      <c r="TFJ74" s="334"/>
      <c r="TFK74" s="334"/>
      <c r="TFL74" s="335"/>
      <c r="TFM74" s="334"/>
      <c r="TFN74" s="334"/>
      <c r="TFO74" s="334"/>
      <c r="TFP74" s="334"/>
      <c r="TFQ74" s="334"/>
      <c r="TFR74" s="335"/>
      <c r="TFS74" s="334"/>
      <c r="TFT74" s="334"/>
      <c r="TFU74" s="334"/>
      <c r="TFV74" s="334"/>
      <c r="TFW74" s="334"/>
      <c r="TFX74" s="335"/>
      <c r="TFY74" s="334"/>
      <c r="TFZ74" s="334"/>
      <c r="TGA74" s="334"/>
      <c r="TGB74" s="334"/>
      <c r="TGC74" s="334"/>
      <c r="TGD74" s="335"/>
      <c r="TGE74" s="334"/>
      <c r="TGF74" s="334"/>
      <c r="TGG74" s="334"/>
      <c r="TGH74" s="334"/>
      <c r="TGI74" s="334"/>
      <c r="TGJ74" s="335"/>
      <c r="TGK74" s="334"/>
      <c r="TGL74" s="334"/>
      <c r="TGM74" s="334"/>
      <c r="TGN74" s="334"/>
      <c r="TGO74" s="334"/>
      <c r="TGP74" s="335"/>
      <c r="TGQ74" s="334"/>
      <c r="TGR74" s="334"/>
      <c r="TGS74" s="334"/>
      <c r="TGT74" s="334"/>
      <c r="TGU74" s="334"/>
      <c r="TGV74" s="335"/>
      <c r="TGW74" s="334"/>
      <c r="TGX74" s="334"/>
      <c r="TGY74" s="334"/>
      <c r="TGZ74" s="334"/>
      <c r="THA74" s="334"/>
      <c r="THB74" s="335"/>
      <c r="THC74" s="334"/>
      <c r="THD74" s="334"/>
      <c r="THE74" s="334"/>
      <c r="THF74" s="334"/>
      <c r="THG74" s="334"/>
      <c r="THH74" s="335"/>
      <c r="THI74" s="334"/>
      <c r="THJ74" s="334"/>
      <c r="THK74" s="334"/>
      <c r="THL74" s="334"/>
      <c r="THM74" s="334"/>
      <c r="THN74" s="335"/>
      <c r="THO74" s="334"/>
      <c r="THP74" s="334"/>
      <c r="THQ74" s="334"/>
      <c r="THR74" s="334"/>
      <c r="THS74" s="334"/>
      <c r="THT74" s="335"/>
      <c r="THU74" s="334"/>
      <c r="THV74" s="334"/>
      <c r="THW74" s="334"/>
      <c r="THX74" s="334"/>
      <c r="THY74" s="334"/>
      <c r="THZ74" s="335"/>
      <c r="TIA74" s="334"/>
      <c r="TIB74" s="334"/>
      <c r="TIC74" s="334"/>
      <c r="TID74" s="334"/>
      <c r="TIE74" s="334"/>
      <c r="TIF74" s="335"/>
      <c r="TIG74" s="334"/>
      <c r="TIH74" s="334"/>
      <c r="TII74" s="334"/>
      <c r="TIJ74" s="334"/>
      <c r="TIK74" s="334"/>
      <c r="TIL74" s="335"/>
      <c r="TIM74" s="334"/>
      <c r="TIN74" s="334"/>
      <c r="TIO74" s="334"/>
      <c r="TIP74" s="334"/>
      <c r="TIQ74" s="334"/>
      <c r="TIR74" s="335"/>
      <c r="TIS74" s="334"/>
      <c r="TIT74" s="334"/>
      <c r="TIU74" s="334"/>
      <c r="TIV74" s="334"/>
      <c r="TIW74" s="334"/>
      <c r="TIX74" s="335"/>
      <c r="TIY74" s="334"/>
      <c r="TIZ74" s="334"/>
      <c r="TJA74" s="334"/>
      <c r="TJB74" s="334"/>
      <c r="TJC74" s="334"/>
      <c r="TJD74" s="335"/>
      <c r="TJE74" s="334"/>
      <c r="TJF74" s="334"/>
      <c r="TJG74" s="334"/>
      <c r="TJH74" s="334"/>
      <c r="TJI74" s="334"/>
      <c r="TJJ74" s="335"/>
      <c r="TJK74" s="334"/>
      <c r="TJL74" s="334"/>
      <c r="TJM74" s="334"/>
      <c r="TJN74" s="334"/>
      <c r="TJO74" s="334"/>
      <c r="TJP74" s="335"/>
      <c r="TJQ74" s="334"/>
      <c r="TJR74" s="334"/>
      <c r="TJS74" s="334"/>
      <c r="TJT74" s="334"/>
      <c r="TJU74" s="334"/>
      <c r="TJV74" s="335"/>
      <c r="TJW74" s="334"/>
      <c r="TJX74" s="334"/>
      <c r="TJY74" s="334"/>
      <c r="TJZ74" s="334"/>
      <c r="TKA74" s="334"/>
      <c r="TKB74" s="335"/>
      <c r="TKC74" s="334"/>
      <c r="TKD74" s="334"/>
      <c r="TKE74" s="334"/>
      <c r="TKF74" s="334"/>
      <c r="TKG74" s="334"/>
      <c r="TKH74" s="335"/>
      <c r="TKI74" s="334"/>
      <c r="TKJ74" s="334"/>
      <c r="TKK74" s="334"/>
      <c r="TKL74" s="334"/>
      <c r="TKM74" s="334"/>
      <c r="TKN74" s="335"/>
      <c r="TKO74" s="334"/>
      <c r="TKP74" s="334"/>
      <c r="TKQ74" s="334"/>
      <c r="TKR74" s="334"/>
      <c r="TKS74" s="334"/>
      <c r="TKT74" s="335"/>
      <c r="TKU74" s="334"/>
      <c r="TKV74" s="334"/>
      <c r="TKW74" s="334"/>
      <c r="TKX74" s="334"/>
      <c r="TKY74" s="334"/>
      <c r="TKZ74" s="335"/>
      <c r="TLA74" s="334"/>
      <c r="TLB74" s="334"/>
      <c r="TLC74" s="334"/>
      <c r="TLD74" s="334"/>
      <c r="TLE74" s="334"/>
      <c r="TLF74" s="335"/>
      <c r="TLG74" s="334"/>
      <c r="TLH74" s="334"/>
      <c r="TLI74" s="334"/>
      <c r="TLJ74" s="334"/>
      <c r="TLK74" s="334"/>
      <c r="TLL74" s="335"/>
      <c r="TLM74" s="334"/>
      <c r="TLN74" s="334"/>
      <c r="TLO74" s="334"/>
      <c r="TLP74" s="334"/>
      <c r="TLQ74" s="334"/>
      <c r="TLR74" s="335"/>
      <c r="TLS74" s="334"/>
      <c r="TLT74" s="334"/>
      <c r="TLU74" s="334"/>
      <c r="TLV74" s="334"/>
      <c r="TLW74" s="334"/>
      <c r="TLX74" s="335"/>
      <c r="TLY74" s="334"/>
      <c r="TLZ74" s="334"/>
      <c r="TMA74" s="334"/>
      <c r="TMB74" s="334"/>
      <c r="TMC74" s="334"/>
      <c r="TMD74" s="335"/>
      <c r="TME74" s="334"/>
      <c r="TMF74" s="334"/>
      <c r="TMG74" s="334"/>
      <c r="TMH74" s="334"/>
      <c r="TMI74" s="334"/>
      <c r="TMJ74" s="335"/>
      <c r="TMK74" s="334"/>
      <c r="TML74" s="334"/>
      <c r="TMM74" s="334"/>
      <c r="TMN74" s="334"/>
      <c r="TMO74" s="334"/>
      <c r="TMP74" s="335"/>
      <c r="TMQ74" s="334"/>
      <c r="TMR74" s="334"/>
      <c r="TMS74" s="334"/>
      <c r="TMT74" s="334"/>
      <c r="TMU74" s="334"/>
      <c r="TMV74" s="335"/>
      <c r="TMW74" s="334"/>
      <c r="TMX74" s="334"/>
      <c r="TMY74" s="334"/>
      <c r="TMZ74" s="334"/>
      <c r="TNA74" s="334"/>
      <c r="TNB74" s="335"/>
      <c r="TNC74" s="334"/>
      <c r="TND74" s="334"/>
      <c r="TNE74" s="334"/>
      <c r="TNF74" s="334"/>
      <c r="TNG74" s="334"/>
      <c r="TNH74" s="335"/>
      <c r="TNI74" s="334"/>
      <c r="TNJ74" s="334"/>
      <c r="TNK74" s="334"/>
      <c r="TNL74" s="334"/>
      <c r="TNM74" s="334"/>
      <c r="TNN74" s="335"/>
      <c r="TNO74" s="334"/>
      <c r="TNP74" s="334"/>
      <c r="TNQ74" s="334"/>
      <c r="TNR74" s="334"/>
      <c r="TNS74" s="334"/>
      <c r="TNT74" s="335"/>
      <c r="TNU74" s="334"/>
      <c r="TNV74" s="334"/>
      <c r="TNW74" s="334"/>
      <c r="TNX74" s="334"/>
      <c r="TNY74" s="334"/>
      <c r="TNZ74" s="335"/>
      <c r="TOA74" s="334"/>
      <c r="TOB74" s="334"/>
      <c r="TOC74" s="334"/>
      <c r="TOD74" s="334"/>
      <c r="TOE74" s="334"/>
      <c r="TOF74" s="335"/>
      <c r="TOG74" s="334"/>
      <c r="TOH74" s="334"/>
      <c r="TOI74" s="334"/>
      <c r="TOJ74" s="334"/>
      <c r="TOK74" s="334"/>
      <c r="TOL74" s="335"/>
      <c r="TOM74" s="334"/>
      <c r="TON74" s="334"/>
      <c r="TOO74" s="334"/>
      <c r="TOP74" s="334"/>
      <c r="TOQ74" s="334"/>
      <c r="TOR74" s="335"/>
      <c r="TOS74" s="334"/>
      <c r="TOT74" s="334"/>
      <c r="TOU74" s="334"/>
      <c r="TOV74" s="334"/>
      <c r="TOW74" s="334"/>
      <c r="TOX74" s="335"/>
      <c r="TOY74" s="334"/>
      <c r="TOZ74" s="334"/>
      <c r="TPA74" s="334"/>
      <c r="TPB74" s="334"/>
      <c r="TPC74" s="334"/>
      <c r="TPD74" s="335"/>
      <c r="TPE74" s="334"/>
      <c r="TPF74" s="334"/>
      <c r="TPG74" s="334"/>
      <c r="TPH74" s="334"/>
      <c r="TPI74" s="334"/>
      <c r="TPJ74" s="335"/>
      <c r="TPK74" s="334"/>
      <c r="TPL74" s="334"/>
      <c r="TPM74" s="334"/>
      <c r="TPN74" s="334"/>
      <c r="TPO74" s="334"/>
      <c r="TPP74" s="335"/>
      <c r="TPQ74" s="334"/>
      <c r="TPR74" s="334"/>
      <c r="TPS74" s="334"/>
      <c r="TPT74" s="334"/>
      <c r="TPU74" s="334"/>
      <c r="TPV74" s="335"/>
      <c r="TPW74" s="334"/>
      <c r="TPX74" s="334"/>
      <c r="TPY74" s="334"/>
      <c r="TPZ74" s="334"/>
      <c r="TQA74" s="334"/>
      <c r="TQB74" s="335"/>
      <c r="TQC74" s="334"/>
      <c r="TQD74" s="334"/>
      <c r="TQE74" s="334"/>
      <c r="TQF74" s="334"/>
      <c r="TQG74" s="334"/>
      <c r="TQH74" s="335"/>
      <c r="TQI74" s="334"/>
      <c r="TQJ74" s="334"/>
      <c r="TQK74" s="334"/>
      <c r="TQL74" s="334"/>
      <c r="TQM74" s="334"/>
      <c r="TQN74" s="335"/>
      <c r="TQO74" s="334"/>
      <c r="TQP74" s="334"/>
      <c r="TQQ74" s="334"/>
      <c r="TQR74" s="334"/>
      <c r="TQS74" s="334"/>
      <c r="TQT74" s="335"/>
      <c r="TQU74" s="334"/>
      <c r="TQV74" s="334"/>
      <c r="TQW74" s="334"/>
      <c r="TQX74" s="334"/>
      <c r="TQY74" s="334"/>
      <c r="TQZ74" s="335"/>
      <c r="TRA74" s="334"/>
      <c r="TRB74" s="334"/>
      <c r="TRC74" s="334"/>
      <c r="TRD74" s="334"/>
      <c r="TRE74" s="334"/>
      <c r="TRF74" s="335"/>
      <c r="TRG74" s="334"/>
      <c r="TRH74" s="334"/>
      <c r="TRI74" s="334"/>
      <c r="TRJ74" s="334"/>
      <c r="TRK74" s="334"/>
      <c r="TRL74" s="335"/>
      <c r="TRM74" s="334"/>
      <c r="TRN74" s="334"/>
      <c r="TRO74" s="334"/>
      <c r="TRP74" s="334"/>
      <c r="TRQ74" s="334"/>
      <c r="TRR74" s="335"/>
      <c r="TRS74" s="334"/>
      <c r="TRT74" s="334"/>
      <c r="TRU74" s="334"/>
      <c r="TRV74" s="334"/>
      <c r="TRW74" s="334"/>
      <c r="TRX74" s="335"/>
      <c r="TRY74" s="334"/>
      <c r="TRZ74" s="334"/>
      <c r="TSA74" s="334"/>
      <c r="TSB74" s="334"/>
      <c r="TSC74" s="334"/>
      <c r="TSD74" s="335"/>
      <c r="TSE74" s="334"/>
      <c r="TSF74" s="334"/>
      <c r="TSG74" s="334"/>
      <c r="TSH74" s="334"/>
      <c r="TSI74" s="334"/>
      <c r="TSJ74" s="335"/>
      <c r="TSK74" s="334"/>
      <c r="TSL74" s="334"/>
      <c r="TSM74" s="334"/>
      <c r="TSN74" s="334"/>
      <c r="TSO74" s="334"/>
      <c r="TSP74" s="335"/>
      <c r="TSQ74" s="334"/>
      <c r="TSR74" s="334"/>
      <c r="TSS74" s="334"/>
      <c r="TST74" s="334"/>
      <c r="TSU74" s="334"/>
      <c r="TSV74" s="335"/>
      <c r="TSW74" s="334"/>
      <c r="TSX74" s="334"/>
      <c r="TSY74" s="334"/>
      <c r="TSZ74" s="334"/>
      <c r="TTA74" s="334"/>
      <c r="TTB74" s="335"/>
      <c r="TTC74" s="334"/>
      <c r="TTD74" s="334"/>
      <c r="TTE74" s="334"/>
      <c r="TTF74" s="334"/>
      <c r="TTG74" s="334"/>
      <c r="TTH74" s="335"/>
      <c r="TTI74" s="334"/>
      <c r="TTJ74" s="334"/>
      <c r="TTK74" s="334"/>
      <c r="TTL74" s="334"/>
      <c r="TTM74" s="334"/>
      <c r="TTN74" s="335"/>
      <c r="TTO74" s="334"/>
      <c r="TTP74" s="334"/>
      <c r="TTQ74" s="334"/>
      <c r="TTR74" s="334"/>
      <c r="TTS74" s="334"/>
      <c r="TTT74" s="335"/>
      <c r="TTU74" s="334"/>
      <c r="TTV74" s="334"/>
      <c r="TTW74" s="334"/>
      <c r="TTX74" s="334"/>
      <c r="TTY74" s="334"/>
      <c r="TTZ74" s="335"/>
      <c r="TUA74" s="334"/>
      <c r="TUB74" s="334"/>
      <c r="TUC74" s="334"/>
      <c r="TUD74" s="334"/>
      <c r="TUE74" s="334"/>
      <c r="TUF74" s="335"/>
      <c r="TUG74" s="334"/>
      <c r="TUH74" s="334"/>
      <c r="TUI74" s="334"/>
      <c r="TUJ74" s="334"/>
      <c r="TUK74" s="334"/>
      <c r="TUL74" s="335"/>
      <c r="TUM74" s="334"/>
      <c r="TUN74" s="334"/>
      <c r="TUO74" s="334"/>
      <c r="TUP74" s="334"/>
      <c r="TUQ74" s="334"/>
      <c r="TUR74" s="335"/>
      <c r="TUS74" s="334"/>
      <c r="TUT74" s="334"/>
      <c r="TUU74" s="334"/>
      <c r="TUV74" s="334"/>
      <c r="TUW74" s="334"/>
      <c r="TUX74" s="335"/>
      <c r="TUY74" s="334"/>
      <c r="TUZ74" s="334"/>
      <c r="TVA74" s="334"/>
      <c r="TVB74" s="334"/>
      <c r="TVC74" s="334"/>
      <c r="TVD74" s="335"/>
      <c r="TVE74" s="334"/>
      <c r="TVF74" s="334"/>
      <c r="TVG74" s="334"/>
      <c r="TVH74" s="334"/>
      <c r="TVI74" s="334"/>
      <c r="TVJ74" s="335"/>
      <c r="TVK74" s="334"/>
      <c r="TVL74" s="334"/>
      <c r="TVM74" s="334"/>
      <c r="TVN74" s="334"/>
      <c r="TVO74" s="334"/>
      <c r="TVP74" s="335"/>
      <c r="TVQ74" s="334"/>
      <c r="TVR74" s="334"/>
      <c r="TVS74" s="334"/>
      <c r="TVT74" s="334"/>
      <c r="TVU74" s="334"/>
      <c r="TVV74" s="335"/>
      <c r="TVW74" s="334"/>
      <c r="TVX74" s="334"/>
      <c r="TVY74" s="334"/>
      <c r="TVZ74" s="334"/>
      <c r="TWA74" s="334"/>
      <c r="TWB74" s="335"/>
      <c r="TWC74" s="334"/>
      <c r="TWD74" s="334"/>
      <c r="TWE74" s="334"/>
      <c r="TWF74" s="334"/>
      <c r="TWG74" s="334"/>
      <c r="TWH74" s="335"/>
      <c r="TWI74" s="334"/>
      <c r="TWJ74" s="334"/>
      <c r="TWK74" s="334"/>
      <c r="TWL74" s="334"/>
      <c r="TWM74" s="334"/>
      <c r="TWN74" s="335"/>
      <c r="TWO74" s="334"/>
      <c r="TWP74" s="334"/>
      <c r="TWQ74" s="334"/>
      <c r="TWR74" s="334"/>
      <c r="TWS74" s="334"/>
      <c r="TWT74" s="335"/>
      <c r="TWU74" s="334"/>
      <c r="TWV74" s="334"/>
      <c r="TWW74" s="334"/>
      <c r="TWX74" s="334"/>
      <c r="TWY74" s="334"/>
      <c r="TWZ74" s="335"/>
      <c r="TXA74" s="334"/>
      <c r="TXB74" s="334"/>
      <c r="TXC74" s="334"/>
      <c r="TXD74" s="334"/>
      <c r="TXE74" s="334"/>
      <c r="TXF74" s="335"/>
      <c r="TXG74" s="334"/>
      <c r="TXH74" s="334"/>
      <c r="TXI74" s="334"/>
      <c r="TXJ74" s="334"/>
      <c r="TXK74" s="334"/>
      <c r="TXL74" s="335"/>
      <c r="TXM74" s="334"/>
      <c r="TXN74" s="334"/>
      <c r="TXO74" s="334"/>
      <c r="TXP74" s="334"/>
      <c r="TXQ74" s="334"/>
      <c r="TXR74" s="335"/>
      <c r="TXS74" s="334"/>
      <c r="TXT74" s="334"/>
      <c r="TXU74" s="334"/>
      <c r="TXV74" s="334"/>
      <c r="TXW74" s="334"/>
      <c r="TXX74" s="335"/>
      <c r="TXY74" s="334"/>
      <c r="TXZ74" s="334"/>
      <c r="TYA74" s="334"/>
      <c r="TYB74" s="334"/>
      <c r="TYC74" s="334"/>
      <c r="TYD74" s="335"/>
      <c r="TYE74" s="334"/>
      <c r="TYF74" s="334"/>
      <c r="TYG74" s="334"/>
      <c r="TYH74" s="334"/>
      <c r="TYI74" s="334"/>
      <c r="TYJ74" s="335"/>
      <c r="TYK74" s="334"/>
      <c r="TYL74" s="334"/>
      <c r="TYM74" s="334"/>
      <c r="TYN74" s="334"/>
      <c r="TYO74" s="334"/>
      <c r="TYP74" s="335"/>
      <c r="TYQ74" s="334"/>
      <c r="TYR74" s="334"/>
      <c r="TYS74" s="334"/>
      <c r="TYT74" s="334"/>
      <c r="TYU74" s="334"/>
      <c r="TYV74" s="335"/>
      <c r="TYW74" s="334"/>
      <c r="TYX74" s="334"/>
      <c r="TYY74" s="334"/>
      <c r="TYZ74" s="334"/>
      <c r="TZA74" s="334"/>
      <c r="TZB74" s="335"/>
      <c r="TZC74" s="334"/>
      <c r="TZD74" s="334"/>
      <c r="TZE74" s="334"/>
      <c r="TZF74" s="334"/>
      <c r="TZG74" s="334"/>
      <c r="TZH74" s="335"/>
      <c r="TZI74" s="334"/>
      <c r="TZJ74" s="334"/>
      <c r="TZK74" s="334"/>
      <c r="TZL74" s="334"/>
      <c r="TZM74" s="334"/>
      <c r="TZN74" s="335"/>
      <c r="TZO74" s="334"/>
      <c r="TZP74" s="334"/>
      <c r="TZQ74" s="334"/>
      <c r="TZR74" s="334"/>
      <c r="TZS74" s="334"/>
      <c r="TZT74" s="335"/>
      <c r="TZU74" s="334"/>
      <c r="TZV74" s="334"/>
      <c r="TZW74" s="334"/>
      <c r="TZX74" s="334"/>
      <c r="TZY74" s="334"/>
      <c r="TZZ74" s="335"/>
      <c r="UAA74" s="334"/>
      <c r="UAB74" s="334"/>
      <c r="UAC74" s="334"/>
      <c r="UAD74" s="334"/>
      <c r="UAE74" s="334"/>
      <c r="UAF74" s="335"/>
      <c r="UAG74" s="334"/>
      <c r="UAH74" s="334"/>
      <c r="UAI74" s="334"/>
      <c r="UAJ74" s="334"/>
      <c r="UAK74" s="334"/>
      <c r="UAL74" s="335"/>
      <c r="UAM74" s="334"/>
      <c r="UAN74" s="334"/>
      <c r="UAO74" s="334"/>
      <c r="UAP74" s="334"/>
      <c r="UAQ74" s="334"/>
      <c r="UAR74" s="335"/>
      <c r="UAS74" s="334"/>
      <c r="UAT74" s="334"/>
      <c r="UAU74" s="334"/>
      <c r="UAV74" s="334"/>
      <c r="UAW74" s="334"/>
      <c r="UAX74" s="335"/>
      <c r="UAY74" s="334"/>
      <c r="UAZ74" s="334"/>
      <c r="UBA74" s="334"/>
      <c r="UBB74" s="334"/>
      <c r="UBC74" s="334"/>
      <c r="UBD74" s="335"/>
      <c r="UBE74" s="334"/>
      <c r="UBF74" s="334"/>
      <c r="UBG74" s="334"/>
      <c r="UBH74" s="334"/>
      <c r="UBI74" s="334"/>
      <c r="UBJ74" s="335"/>
      <c r="UBK74" s="334"/>
      <c r="UBL74" s="334"/>
      <c r="UBM74" s="334"/>
      <c r="UBN74" s="334"/>
      <c r="UBO74" s="334"/>
      <c r="UBP74" s="335"/>
      <c r="UBQ74" s="334"/>
      <c r="UBR74" s="334"/>
      <c r="UBS74" s="334"/>
      <c r="UBT74" s="334"/>
      <c r="UBU74" s="334"/>
      <c r="UBV74" s="335"/>
      <c r="UBW74" s="334"/>
      <c r="UBX74" s="334"/>
      <c r="UBY74" s="334"/>
      <c r="UBZ74" s="334"/>
      <c r="UCA74" s="334"/>
      <c r="UCB74" s="335"/>
      <c r="UCC74" s="334"/>
      <c r="UCD74" s="334"/>
      <c r="UCE74" s="334"/>
      <c r="UCF74" s="334"/>
      <c r="UCG74" s="334"/>
      <c r="UCH74" s="335"/>
      <c r="UCI74" s="334"/>
      <c r="UCJ74" s="334"/>
      <c r="UCK74" s="334"/>
      <c r="UCL74" s="334"/>
      <c r="UCM74" s="334"/>
      <c r="UCN74" s="335"/>
      <c r="UCO74" s="334"/>
      <c r="UCP74" s="334"/>
      <c r="UCQ74" s="334"/>
      <c r="UCR74" s="334"/>
      <c r="UCS74" s="334"/>
      <c r="UCT74" s="335"/>
      <c r="UCU74" s="334"/>
      <c r="UCV74" s="334"/>
      <c r="UCW74" s="334"/>
      <c r="UCX74" s="334"/>
      <c r="UCY74" s="334"/>
      <c r="UCZ74" s="335"/>
      <c r="UDA74" s="334"/>
      <c r="UDB74" s="334"/>
      <c r="UDC74" s="334"/>
      <c r="UDD74" s="334"/>
      <c r="UDE74" s="334"/>
      <c r="UDF74" s="335"/>
      <c r="UDG74" s="334"/>
      <c r="UDH74" s="334"/>
      <c r="UDI74" s="334"/>
      <c r="UDJ74" s="334"/>
      <c r="UDK74" s="334"/>
      <c r="UDL74" s="335"/>
      <c r="UDM74" s="334"/>
      <c r="UDN74" s="334"/>
      <c r="UDO74" s="334"/>
      <c r="UDP74" s="334"/>
      <c r="UDQ74" s="334"/>
      <c r="UDR74" s="335"/>
      <c r="UDS74" s="334"/>
      <c r="UDT74" s="334"/>
      <c r="UDU74" s="334"/>
      <c r="UDV74" s="334"/>
      <c r="UDW74" s="334"/>
      <c r="UDX74" s="335"/>
      <c r="UDY74" s="334"/>
      <c r="UDZ74" s="334"/>
      <c r="UEA74" s="334"/>
      <c r="UEB74" s="334"/>
      <c r="UEC74" s="334"/>
      <c r="UED74" s="335"/>
      <c r="UEE74" s="334"/>
      <c r="UEF74" s="334"/>
      <c r="UEG74" s="334"/>
      <c r="UEH74" s="334"/>
      <c r="UEI74" s="334"/>
      <c r="UEJ74" s="335"/>
      <c r="UEK74" s="334"/>
      <c r="UEL74" s="334"/>
      <c r="UEM74" s="334"/>
      <c r="UEN74" s="334"/>
      <c r="UEO74" s="334"/>
      <c r="UEP74" s="335"/>
      <c r="UEQ74" s="334"/>
      <c r="UER74" s="334"/>
      <c r="UES74" s="334"/>
      <c r="UET74" s="334"/>
      <c r="UEU74" s="334"/>
      <c r="UEV74" s="335"/>
      <c r="UEW74" s="334"/>
      <c r="UEX74" s="334"/>
      <c r="UEY74" s="334"/>
      <c r="UEZ74" s="334"/>
      <c r="UFA74" s="334"/>
      <c r="UFB74" s="335"/>
      <c r="UFC74" s="334"/>
      <c r="UFD74" s="334"/>
      <c r="UFE74" s="334"/>
      <c r="UFF74" s="334"/>
      <c r="UFG74" s="334"/>
      <c r="UFH74" s="335"/>
      <c r="UFI74" s="334"/>
      <c r="UFJ74" s="334"/>
      <c r="UFK74" s="334"/>
      <c r="UFL74" s="334"/>
      <c r="UFM74" s="334"/>
      <c r="UFN74" s="335"/>
      <c r="UFO74" s="334"/>
      <c r="UFP74" s="334"/>
      <c r="UFQ74" s="334"/>
      <c r="UFR74" s="334"/>
      <c r="UFS74" s="334"/>
      <c r="UFT74" s="335"/>
      <c r="UFU74" s="334"/>
      <c r="UFV74" s="334"/>
      <c r="UFW74" s="334"/>
      <c r="UFX74" s="334"/>
      <c r="UFY74" s="334"/>
      <c r="UFZ74" s="335"/>
      <c r="UGA74" s="334"/>
      <c r="UGB74" s="334"/>
      <c r="UGC74" s="334"/>
      <c r="UGD74" s="334"/>
      <c r="UGE74" s="334"/>
      <c r="UGF74" s="335"/>
      <c r="UGG74" s="334"/>
      <c r="UGH74" s="334"/>
      <c r="UGI74" s="334"/>
      <c r="UGJ74" s="334"/>
      <c r="UGK74" s="334"/>
      <c r="UGL74" s="335"/>
      <c r="UGM74" s="334"/>
      <c r="UGN74" s="334"/>
      <c r="UGO74" s="334"/>
      <c r="UGP74" s="334"/>
      <c r="UGQ74" s="334"/>
      <c r="UGR74" s="335"/>
      <c r="UGS74" s="334"/>
      <c r="UGT74" s="334"/>
      <c r="UGU74" s="334"/>
      <c r="UGV74" s="334"/>
      <c r="UGW74" s="334"/>
      <c r="UGX74" s="335"/>
      <c r="UGY74" s="334"/>
      <c r="UGZ74" s="334"/>
      <c r="UHA74" s="334"/>
      <c r="UHB74" s="334"/>
      <c r="UHC74" s="334"/>
      <c r="UHD74" s="335"/>
      <c r="UHE74" s="334"/>
      <c r="UHF74" s="334"/>
      <c r="UHG74" s="334"/>
      <c r="UHH74" s="334"/>
      <c r="UHI74" s="334"/>
      <c r="UHJ74" s="335"/>
      <c r="UHK74" s="334"/>
      <c r="UHL74" s="334"/>
      <c r="UHM74" s="334"/>
      <c r="UHN74" s="334"/>
      <c r="UHO74" s="334"/>
      <c r="UHP74" s="335"/>
      <c r="UHQ74" s="334"/>
      <c r="UHR74" s="334"/>
      <c r="UHS74" s="334"/>
      <c r="UHT74" s="334"/>
      <c r="UHU74" s="334"/>
      <c r="UHV74" s="335"/>
      <c r="UHW74" s="334"/>
      <c r="UHX74" s="334"/>
      <c r="UHY74" s="334"/>
      <c r="UHZ74" s="334"/>
      <c r="UIA74" s="334"/>
      <c r="UIB74" s="335"/>
      <c r="UIC74" s="334"/>
      <c r="UID74" s="334"/>
      <c r="UIE74" s="334"/>
      <c r="UIF74" s="334"/>
      <c r="UIG74" s="334"/>
      <c r="UIH74" s="335"/>
      <c r="UII74" s="334"/>
      <c r="UIJ74" s="334"/>
      <c r="UIK74" s="334"/>
      <c r="UIL74" s="334"/>
      <c r="UIM74" s="334"/>
      <c r="UIN74" s="335"/>
      <c r="UIO74" s="334"/>
      <c r="UIP74" s="334"/>
      <c r="UIQ74" s="334"/>
      <c r="UIR74" s="334"/>
      <c r="UIS74" s="334"/>
      <c r="UIT74" s="335"/>
      <c r="UIU74" s="334"/>
      <c r="UIV74" s="334"/>
      <c r="UIW74" s="334"/>
      <c r="UIX74" s="334"/>
      <c r="UIY74" s="334"/>
      <c r="UIZ74" s="335"/>
      <c r="UJA74" s="334"/>
      <c r="UJB74" s="334"/>
      <c r="UJC74" s="334"/>
      <c r="UJD74" s="334"/>
      <c r="UJE74" s="334"/>
      <c r="UJF74" s="335"/>
      <c r="UJG74" s="334"/>
      <c r="UJH74" s="334"/>
      <c r="UJI74" s="334"/>
      <c r="UJJ74" s="334"/>
      <c r="UJK74" s="334"/>
      <c r="UJL74" s="335"/>
      <c r="UJM74" s="334"/>
      <c r="UJN74" s="334"/>
      <c r="UJO74" s="334"/>
      <c r="UJP74" s="334"/>
      <c r="UJQ74" s="334"/>
      <c r="UJR74" s="335"/>
      <c r="UJS74" s="334"/>
      <c r="UJT74" s="334"/>
      <c r="UJU74" s="334"/>
      <c r="UJV74" s="334"/>
      <c r="UJW74" s="334"/>
      <c r="UJX74" s="335"/>
      <c r="UJY74" s="334"/>
      <c r="UJZ74" s="334"/>
      <c r="UKA74" s="334"/>
      <c r="UKB74" s="334"/>
      <c r="UKC74" s="334"/>
      <c r="UKD74" s="335"/>
      <c r="UKE74" s="334"/>
      <c r="UKF74" s="334"/>
      <c r="UKG74" s="334"/>
      <c r="UKH74" s="334"/>
      <c r="UKI74" s="334"/>
      <c r="UKJ74" s="335"/>
      <c r="UKK74" s="334"/>
      <c r="UKL74" s="334"/>
      <c r="UKM74" s="334"/>
      <c r="UKN74" s="334"/>
      <c r="UKO74" s="334"/>
      <c r="UKP74" s="335"/>
      <c r="UKQ74" s="334"/>
      <c r="UKR74" s="334"/>
      <c r="UKS74" s="334"/>
      <c r="UKT74" s="334"/>
      <c r="UKU74" s="334"/>
      <c r="UKV74" s="335"/>
      <c r="UKW74" s="334"/>
      <c r="UKX74" s="334"/>
      <c r="UKY74" s="334"/>
      <c r="UKZ74" s="334"/>
      <c r="ULA74" s="334"/>
      <c r="ULB74" s="335"/>
      <c r="ULC74" s="334"/>
      <c r="ULD74" s="334"/>
      <c r="ULE74" s="334"/>
      <c r="ULF74" s="334"/>
      <c r="ULG74" s="334"/>
      <c r="ULH74" s="335"/>
      <c r="ULI74" s="334"/>
      <c r="ULJ74" s="334"/>
      <c r="ULK74" s="334"/>
      <c r="ULL74" s="334"/>
      <c r="ULM74" s="334"/>
      <c r="ULN74" s="335"/>
      <c r="ULO74" s="334"/>
      <c r="ULP74" s="334"/>
      <c r="ULQ74" s="334"/>
      <c r="ULR74" s="334"/>
      <c r="ULS74" s="334"/>
      <c r="ULT74" s="335"/>
      <c r="ULU74" s="334"/>
      <c r="ULV74" s="334"/>
      <c r="ULW74" s="334"/>
      <c r="ULX74" s="334"/>
      <c r="ULY74" s="334"/>
      <c r="ULZ74" s="335"/>
      <c r="UMA74" s="334"/>
      <c r="UMB74" s="334"/>
      <c r="UMC74" s="334"/>
      <c r="UMD74" s="334"/>
      <c r="UME74" s="334"/>
      <c r="UMF74" s="335"/>
      <c r="UMG74" s="334"/>
      <c r="UMH74" s="334"/>
      <c r="UMI74" s="334"/>
      <c r="UMJ74" s="334"/>
      <c r="UMK74" s="334"/>
      <c r="UML74" s="335"/>
      <c r="UMM74" s="334"/>
      <c r="UMN74" s="334"/>
      <c r="UMO74" s="334"/>
      <c r="UMP74" s="334"/>
      <c r="UMQ74" s="334"/>
      <c r="UMR74" s="335"/>
      <c r="UMS74" s="334"/>
      <c r="UMT74" s="334"/>
      <c r="UMU74" s="334"/>
      <c r="UMV74" s="334"/>
      <c r="UMW74" s="334"/>
      <c r="UMX74" s="335"/>
      <c r="UMY74" s="334"/>
      <c r="UMZ74" s="334"/>
      <c r="UNA74" s="334"/>
      <c r="UNB74" s="334"/>
      <c r="UNC74" s="334"/>
      <c r="UND74" s="335"/>
      <c r="UNE74" s="334"/>
      <c r="UNF74" s="334"/>
      <c r="UNG74" s="334"/>
      <c r="UNH74" s="334"/>
      <c r="UNI74" s="334"/>
      <c r="UNJ74" s="335"/>
      <c r="UNK74" s="334"/>
      <c r="UNL74" s="334"/>
      <c r="UNM74" s="334"/>
      <c r="UNN74" s="334"/>
      <c r="UNO74" s="334"/>
      <c r="UNP74" s="335"/>
      <c r="UNQ74" s="334"/>
      <c r="UNR74" s="334"/>
      <c r="UNS74" s="334"/>
      <c r="UNT74" s="334"/>
      <c r="UNU74" s="334"/>
      <c r="UNV74" s="335"/>
      <c r="UNW74" s="334"/>
      <c r="UNX74" s="334"/>
      <c r="UNY74" s="334"/>
      <c r="UNZ74" s="334"/>
      <c r="UOA74" s="334"/>
      <c r="UOB74" s="335"/>
      <c r="UOC74" s="334"/>
      <c r="UOD74" s="334"/>
      <c r="UOE74" s="334"/>
      <c r="UOF74" s="334"/>
      <c r="UOG74" s="334"/>
      <c r="UOH74" s="335"/>
      <c r="UOI74" s="334"/>
      <c r="UOJ74" s="334"/>
      <c r="UOK74" s="334"/>
      <c r="UOL74" s="334"/>
      <c r="UOM74" s="334"/>
      <c r="UON74" s="335"/>
      <c r="UOO74" s="334"/>
      <c r="UOP74" s="334"/>
      <c r="UOQ74" s="334"/>
      <c r="UOR74" s="334"/>
      <c r="UOS74" s="334"/>
      <c r="UOT74" s="335"/>
      <c r="UOU74" s="334"/>
      <c r="UOV74" s="334"/>
      <c r="UOW74" s="334"/>
      <c r="UOX74" s="334"/>
      <c r="UOY74" s="334"/>
      <c r="UOZ74" s="335"/>
      <c r="UPA74" s="334"/>
      <c r="UPB74" s="334"/>
      <c r="UPC74" s="334"/>
      <c r="UPD74" s="334"/>
      <c r="UPE74" s="334"/>
      <c r="UPF74" s="335"/>
      <c r="UPG74" s="334"/>
      <c r="UPH74" s="334"/>
      <c r="UPI74" s="334"/>
      <c r="UPJ74" s="334"/>
      <c r="UPK74" s="334"/>
      <c r="UPL74" s="335"/>
      <c r="UPM74" s="334"/>
      <c r="UPN74" s="334"/>
      <c r="UPO74" s="334"/>
      <c r="UPP74" s="334"/>
      <c r="UPQ74" s="334"/>
      <c r="UPR74" s="335"/>
      <c r="UPS74" s="334"/>
      <c r="UPT74" s="334"/>
      <c r="UPU74" s="334"/>
      <c r="UPV74" s="334"/>
      <c r="UPW74" s="334"/>
      <c r="UPX74" s="335"/>
      <c r="UPY74" s="334"/>
      <c r="UPZ74" s="334"/>
      <c r="UQA74" s="334"/>
      <c r="UQB74" s="334"/>
      <c r="UQC74" s="334"/>
      <c r="UQD74" s="335"/>
      <c r="UQE74" s="334"/>
      <c r="UQF74" s="334"/>
      <c r="UQG74" s="334"/>
      <c r="UQH74" s="334"/>
      <c r="UQI74" s="334"/>
      <c r="UQJ74" s="335"/>
      <c r="UQK74" s="334"/>
      <c r="UQL74" s="334"/>
      <c r="UQM74" s="334"/>
      <c r="UQN74" s="334"/>
      <c r="UQO74" s="334"/>
      <c r="UQP74" s="335"/>
      <c r="UQQ74" s="334"/>
      <c r="UQR74" s="334"/>
      <c r="UQS74" s="334"/>
      <c r="UQT74" s="334"/>
      <c r="UQU74" s="334"/>
      <c r="UQV74" s="335"/>
      <c r="UQW74" s="334"/>
      <c r="UQX74" s="334"/>
      <c r="UQY74" s="334"/>
      <c r="UQZ74" s="334"/>
      <c r="URA74" s="334"/>
      <c r="URB74" s="335"/>
      <c r="URC74" s="334"/>
      <c r="URD74" s="334"/>
      <c r="URE74" s="334"/>
      <c r="URF74" s="334"/>
      <c r="URG74" s="334"/>
      <c r="URH74" s="335"/>
      <c r="URI74" s="334"/>
      <c r="URJ74" s="334"/>
      <c r="URK74" s="334"/>
      <c r="URL74" s="334"/>
      <c r="URM74" s="334"/>
      <c r="URN74" s="335"/>
      <c r="URO74" s="334"/>
      <c r="URP74" s="334"/>
      <c r="URQ74" s="334"/>
      <c r="URR74" s="334"/>
      <c r="URS74" s="334"/>
      <c r="URT74" s="335"/>
      <c r="URU74" s="334"/>
      <c r="URV74" s="334"/>
      <c r="URW74" s="334"/>
      <c r="URX74" s="334"/>
      <c r="URY74" s="334"/>
      <c r="URZ74" s="335"/>
      <c r="USA74" s="334"/>
      <c r="USB74" s="334"/>
      <c r="USC74" s="334"/>
      <c r="USD74" s="334"/>
      <c r="USE74" s="334"/>
      <c r="USF74" s="335"/>
      <c r="USG74" s="334"/>
      <c r="USH74" s="334"/>
      <c r="USI74" s="334"/>
      <c r="USJ74" s="334"/>
      <c r="USK74" s="334"/>
      <c r="USL74" s="335"/>
      <c r="USM74" s="334"/>
      <c r="USN74" s="334"/>
      <c r="USO74" s="334"/>
      <c r="USP74" s="334"/>
      <c r="USQ74" s="334"/>
      <c r="USR74" s="335"/>
      <c r="USS74" s="334"/>
      <c r="UST74" s="334"/>
      <c r="USU74" s="334"/>
      <c r="USV74" s="334"/>
      <c r="USW74" s="334"/>
      <c r="USX74" s="335"/>
      <c r="USY74" s="334"/>
      <c r="USZ74" s="334"/>
      <c r="UTA74" s="334"/>
      <c r="UTB74" s="334"/>
      <c r="UTC74" s="334"/>
      <c r="UTD74" s="335"/>
      <c r="UTE74" s="334"/>
      <c r="UTF74" s="334"/>
      <c r="UTG74" s="334"/>
      <c r="UTH74" s="334"/>
      <c r="UTI74" s="334"/>
      <c r="UTJ74" s="335"/>
      <c r="UTK74" s="334"/>
      <c r="UTL74" s="334"/>
      <c r="UTM74" s="334"/>
      <c r="UTN74" s="334"/>
      <c r="UTO74" s="334"/>
      <c r="UTP74" s="335"/>
      <c r="UTQ74" s="334"/>
      <c r="UTR74" s="334"/>
      <c r="UTS74" s="334"/>
      <c r="UTT74" s="334"/>
      <c r="UTU74" s="334"/>
      <c r="UTV74" s="335"/>
      <c r="UTW74" s="334"/>
      <c r="UTX74" s="334"/>
      <c r="UTY74" s="334"/>
      <c r="UTZ74" s="334"/>
      <c r="UUA74" s="334"/>
      <c r="UUB74" s="335"/>
      <c r="UUC74" s="334"/>
      <c r="UUD74" s="334"/>
      <c r="UUE74" s="334"/>
      <c r="UUF74" s="334"/>
      <c r="UUG74" s="334"/>
      <c r="UUH74" s="335"/>
      <c r="UUI74" s="334"/>
      <c r="UUJ74" s="334"/>
      <c r="UUK74" s="334"/>
      <c r="UUL74" s="334"/>
      <c r="UUM74" s="334"/>
      <c r="UUN74" s="335"/>
      <c r="UUO74" s="334"/>
      <c r="UUP74" s="334"/>
      <c r="UUQ74" s="334"/>
      <c r="UUR74" s="334"/>
      <c r="UUS74" s="334"/>
      <c r="UUT74" s="335"/>
      <c r="UUU74" s="334"/>
      <c r="UUV74" s="334"/>
      <c r="UUW74" s="334"/>
      <c r="UUX74" s="334"/>
      <c r="UUY74" s="334"/>
      <c r="UUZ74" s="335"/>
      <c r="UVA74" s="334"/>
      <c r="UVB74" s="334"/>
      <c r="UVC74" s="334"/>
      <c r="UVD74" s="334"/>
      <c r="UVE74" s="334"/>
      <c r="UVF74" s="335"/>
      <c r="UVG74" s="334"/>
      <c r="UVH74" s="334"/>
      <c r="UVI74" s="334"/>
      <c r="UVJ74" s="334"/>
      <c r="UVK74" s="334"/>
      <c r="UVL74" s="335"/>
      <c r="UVM74" s="334"/>
      <c r="UVN74" s="334"/>
      <c r="UVO74" s="334"/>
      <c r="UVP74" s="334"/>
      <c r="UVQ74" s="334"/>
      <c r="UVR74" s="335"/>
      <c r="UVS74" s="334"/>
      <c r="UVT74" s="334"/>
      <c r="UVU74" s="334"/>
      <c r="UVV74" s="334"/>
      <c r="UVW74" s="334"/>
      <c r="UVX74" s="335"/>
      <c r="UVY74" s="334"/>
      <c r="UVZ74" s="334"/>
      <c r="UWA74" s="334"/>
      <c r="UWB74" s="334"/>
      <c r="UWC74" s="334"/>
      <c r="UWD74" s="335"/>
      <c r="UWE74" s="334"/>
      <c r="UWF74" s="334"/>
      <c r="UWG74" s="334"/>
      <c r="UWH74" s="334"/>
      <c r="UWI74" s="334"/>
      <c r="UWJ74" s="335"/>
      <c r="UWK74" s="334"/>
      <c r="UWL74" s="334"/>
      <c r="UWM74" s="334"/>
      <c r="UWN74" s="334"/>
      <c r="UWO74" s="334"/>
      <c r="UWP74" s="335"/>
      <c r="UWQ74" s="334"/>
      <c r="UWR74" s="334"/>
      <c r="UWS74" s="334"/>
      <c r="UWT74" s="334"/>
      <c r="UWU74" s="334"/>
      <c r="UWV74" s="335"/>
      <c r="UWW74" s="334"/>
      <c r="UWX74" s="334"/>
      <c r="UWY74" s="334"/>
      <c r="UWZ74" s="334"/>
      <c r="UXA74" s="334"/>
      <c r="UXB74" s="335"/>
      <c r="UXC74" s="334"/>
      <c r="UXD74" s="334"/>
      <c r="UXE74" s="334"/>
      <c r="UXF74" s="334"/>
      <c r="UXG74" s="334"/>
      <c r="UXH74" s="335"/>
      <c r="UXI74" s="334"/>
      <c r="UXJ74" s="334"/>
      <c r="UXK74" s="334"/>
      <c r="UXL74" s="334"/>
      <c r="UXM74" s="334"/>
      <c r="UXN74" s="335"/>
      <c r="UXO74" s="334"/>
      <c r="UXP74" s="334"/>
      <c r="UXQ74" s="334"/>
      <c r="UXR74" s="334"/>
      <c r="UXS74" s="334"/>
      <c r="UXT74" s="335"/>
      <c r="UXU74" s="334"/>
      <c r="UXV74" s="334"/>
      <c r="UXW74" s="334"/>
      <c r="UXX74" s="334"/>
      <c r="UXY74" s="334"/>
      <c r="UXZ74" s="335"/>
      <c r="UYA74" s="334"/>
      <c r="UYB74" s="334"/>
      <c r="UYC74" s="334"/>
      <c r="UYD74" s="334"/>
      <c r="UYE74" s="334"/>
      <c r="UYF74" s="335"/>
      <c r="UYG74" s="334"/>
      <c r="UYH74" s="334"/>
      <c r="UYI74" s="334"/>
      <c r="UYJ74" s="334"/>
      <c r="UYK74" s="334"/>
      <c r="UYL74" s="335"/>
      <c r="UYM74" s="334"/>
      <c r="UYN74" s="334"/>
      <c r="UYO74" s="334"/>
      <c r="UYP74" s="334"/>
      <c r="UYQ74" s="334"/>
      <c r="UYR74" s="335"/>
      <c r="UYS74" s="334"/>
      <c r="UYT74" s="334"/>
      <c r="UYU74" s="334"/>
      <c r="UYV74" s="334"/>
      <c r="UYW74" s="334"/>
      <c r="UYX74" s="335"/>
      <c r="UYY74" s="334"/>
      <c r="UYZ74" s="334"/>
      <c r="UZA74" s="334"/>
      <c r="UZB74" s="334"/>
      <c r="UZC74" s="334"/>
      <c r="UZD74" s="335"/>
      <c r="UZE74" s="334"/>
      <c r="UZF74" s="334"/>
      <c r="UZG74" s="334"/>
      <c r="UZH74" s="334"/>
      <c r="UZI74" s="334"/>
      <c r="UZJ74" s="335"/>
      <c r="UZK74" s="334"/>
      <c r="UZL74" s="334"/>
      <c r="UZM74" s="334"/>
      <c r="UZN74" s="334"/>
      <c r="UZO74" s="334"/>
      <c r="UZP74" s="335"/>
      <c r="UZQ74" s="334"/>
      <c r="UZR74" s="334"/>
      <c r="UZS74" s="334"/>
      <c r="UZT74" s="334"/>
      <c r="UZU74" s="334"/>
      <c r="UZV74" s="335"/>
      <c r="UZW74" s="334"/>
      <c r="UZX74" s="334"/>
      <c r="UZY74" s="334"/>
      <c r="UZZ74" s="334"/>
      <c r="VAA74" s="334"/>
      <c r="VAB74" s="335"/>
      <c r="VAC74" s="334"/>
      <c r="VAD74" s="334"/>
      <c r="VAE74" s="334"/>
      <c r="VAF74" s="334"/>
      <c r="VAG74" s="334"/>
      <c r="VAH74" s="335"/>
      <c r="VAI74" s="334"/>
      <c r="VAJ74" s="334"/>
      <c r="VAK74" s="334"/>
      <c r="VAL74" s="334"/>
      <c r="VAM74" s="334"/>
      <c r="VAN74" s="335"/>
      <c r="VAO74" s="334"/>
      <c r="VAP74" s="334"/>
      <c r="VAQ74" s="334"/>
      <c r="VAR74" s="334"/>
      <c r="VAS74" s="334"/>
      <c r="VAT74" s="335"/>
      <c r="VAU74" s="334"/>
      <c r="VAV74" s="334"/>
      <c r="VAW74" s="334"/>
      <c r="VAX74" s="334"/>
      <c r="VAY74" s="334"/>
      <c r="VAZ74" s="335"/>
      <c r="VBA74" s="334"/>
      <c r="VBB74" s="334"/>
      <c r="VBC74" s="334"/>
      <c r="VBD74" s="334"/>
      <c r="VBE74" s="334"/>
      <c r="VBF74" s="335"/>
      <c r="VBG74" s="334"/>
      <c r="VBH74" s="334"/>
      <c r="VBI74" s="334"/>
      <c r="VBJ74" s="334"/>
      <c r="VBK74" s="334"/>
      <c r="VBL74" s="335"/>
      <c r="VBM74" s="334"/>
      <c r="VBN74" s="334"/>
      <c r="VBO74" s="334"/>
      <c r="VBP74" s="334"/>
      <c r="VBQ74" s="334"/>
      <c r="VBR74" s="335"/>
      <c r="VBS74" s="334"/>
      <c r="VBT74" s="334"/>
      <c r="VBU74" s="334"/>
      <c r="VBV74" s="334"/>
      <c r="VBW74" s="334"/>
      <c r="VBX74" s="335"/>
      <c r="VBY74" s="334"/>
      <c r="VBZ74" s="334"/>
      <c r="VCA74" s="334"/>
      <c r="VCB74" s="334"/>
      <c r="VCC74" s="334"/>
      <c r="VCD74" s="335"/>
      <c r="VCE74" s="334"/>
      <c r="VCF74" s="334"/>
      <c r="VCG74" s="334"/>
      <c r="VCH74" s="334"/>
      <c r="VCI74" s="334"/>
      <c r="VCJ74" s="335"/>
      <c r="VCK74" s="334"/>
      <c r="VCL74" s="334"/>
      <c r="VCM74" s="334"/>
      <c r="VCN74" s="334"/>
      <c r="VCO74" s="334"/>
      <c r="VCP74" s="335"/>
      <c r="VCQ74" s="334"/>
      <c r="VCR74" s="334"/>
      <c r="VCS74" s="334"/>
      <c r="VCT74" s="334"/>
      <c r="VCU74" s="334"/>
      <c r="VCV74" s="335"/>
      <c r="VCW74" s="334"/>
      <c r="VCX74" s="334"/>
      <c r="VCY74" s="334"/>
      <c r="VCZ74" s="334"/>
      <c r="VDA74" s="334"/>
      <c r="VDB74" s="335"/>
      <c r="VDC74" s="334"/>
      <c r="VDD74" s="334"/>
      <c r="VDE74" s="334"/>
      <c r="VDF74" s="334"/>
      <c r="VDG74" s="334"/>
      <c r="VDH74" s="335"/>
      <c r="VDI74" s="334"/>
      <c r="VDJ74" s="334"/>
      <c r="VDK74" s="334"/>
      <c r="VDL74" s="334"/>
      <c r="VDM74" s="334"/>
      <c r="VDN74" s="335"/>
      <c r="VDO74" s="334"/>
      <c r="VDP74" s="334"/>
      <c r="VDQ74" s="334"/>
      <c r="VDR74" s="334"/>
      <c r="VDS74" s="334"/>
      <c r="VDT74" s="335"/>
      <c r="VDU74" s="334"/>
      <c r="VDV74" s="334"/>
      <c r="VDW74" s="334"/>
      <c r="VDX74" s="334"/>
      <c r="VDY74" s="334"/>
      <c r="VDZ74" s="335"/>
      <c r="VEA74" s="334"/>
      <c r="VEB74" s="334"/>
      <c r="VEC74" s="334"/>
      <c r="VED74" s="334"/>
      <c r="VEE74" s="334"/>
      <c r="VEF74" s="335"/>
      <c r="VEG74" s="334"/>
      <c r="VEH74" s="334"/>
      <c r="VEI74" s="334"/>
      <c r="VEJ74" s="334"/>
      <c r="VEK74" s="334"/>
      <c r="VEL74" s="335"/>
      <c r="VEM74" s="334"/>
      <c r="VEN74" s="334"/>
      <c r="VEO74" s="334"/>
      <c r="VEP74" s="334"/>
      <c r="VEQ74" s="334"/>
      <c r="VER74" s="335"/>
      <c r="VES74" s="334"/>
      <c r="VET74" s="334"/>
      <c r="VEU74" s="334"/>
      <c r="VEV74" s="334"/>
      <c r="VEW74" s="334"/>
      <c r="VEX74" s="335"/>
      <c r="VEY74" s="334"/>
      <c r="VEZ74" s="334"/>
      <c r="VFA74" s="334"/>
      <c r="VFB74" s="334"/>
      <c r="VFC74" s="334"/>
      <c r="VFD74" s="335"/>
      <c r="VFE74" s="334"/>
      <c r="VFF74" s="334"/>
      <c r="VFG74" s="334"/>
      <c r="VFH74" s="334"/>
      <c r="VFI74" s="334"/>
      <c r="VFJ74" s="335"/>
      <c r="VFK74" s="334"/>
      <c r="VFL74" s="334"/>
      <c r="VFM74" s="334"/>
      <c r="VFN74" s="334"/>
      <c r="VFO74" s="334"/>
      <c r="VFP74" s="335"/>
      <c r="VFQ74" s="334"/>
      <c r="VFR74" s="334"/>
      <c r="VFS74" s="334"/>
      <c r="VFT74" s="334"/>
      <c r="VFU74" s="334"/>
      <c r="VFV74" s="335"/>
      <c r="VFW74" s="334"/>
      <c r="VFX74" s="334"/>
      <c r="VFY74" s="334"/>
      <c r="VFZ74" s="334"/>
      <c r="VGA74" s="334"/>
      <c r="VGB74" s="335"/>
      <c r="VGC74" s="334"/>
      <c r="VGD74" s="334"/>
      <c r="VGE74" s="334"/>
      <c r="VGF74" s="334"/>
      <c r="VGG74" s="334"/>
      <c r="VGH74" s="335"/>
      <c r="VGI74" s="334"/>
      <c r="VGJ74" s="334"/>
      <c r="VGK74" s="334"/>
      <c r="VGL74" s="334"/>
      <c r="VGM74" s="334"/>
      <c r="VGN74" s="335"/>
      <c r="VGO74" s="334"/>
      <c r="VGP74" s="334"/>
      <c r="VGQ74" s="334"/>
      <c r="VGR74" s="334"/>
      <c r="VGS74" s="334"/>
      <c r="VGT74" s="335"/>
      <c r="VGU74" s="334"/>
      <c r="VGV74" s="334"/>
      <c r="VGW74" s="334"/>
      <c r="VGX74" s="334"/>
      <c r="VGY74" s="334"/>
      <c r="VGZ74" s="335"/>
      <c r="VHA74" s="334"/>
      <c r="VHB74" s="334"/>
      <c r="VHC74" s="334"/>
      <c r="VHD74" s="334"/>
      <c r="VHE74" s="334"/>
      <c r="VHF74" s="335"/>
      <c r="VHG74" s="334"/>
      <c r="VHH74" s="334"/>
      <c r="VHI74" s="334"/>
      <c r="VHJ74" s="334"/>
      <c r="VHK74" s="334"/>
      <c r="VHL74" s="335"/>
      <c r="VHM74" s="334"/>
      <c r="VHN74" s="334"/>
      <c r="VHO74" s="334"/>
      <c r="VHP74" s="334"/>
      <c r="VHQ74" s="334"/>
      <c r="VHR74" s="335"/>
      <c r="VHS74" s="334"/>
      <c r="VHT74" s="334"/>
      <c r="VHU74" s="334"/>
      <c r="VHV74" s="334"/>
      <c r="VHW74" s="334"/>
      <c r="VHX74" s="335"/>
      <c r="VHY74" s="334"/>
      <c r="VHZ74" s="334"/>
      <c r="VIA74" s="334"/>
      <c r="VIB74" s="334"/>
      <c r="VIC74" s="334"/>
      <c r="VID74" s="335"/>
      <c r="VIE74" s="334"/>
      <c r="VIF74" s="334"/>
      <c r="VIG74" s="334"/>
      <c r="VIH74" s="334"/>
      <c r="VII74" s="334"/>
      <c r="VIJ74" s="335"/>
      <c r="VIK74" s="334"/>
      <c r="VIL74" s="334"/>
      <c r="VIM74" s="334"/>
      <c r="VIN74" s="334"/>
      <c r="VIO74" s="334"/>
      <c r="VIP74" s="335"/>
      <c r="VIQ74" s="334"/>
      <c r="VIR74" s="334"/>
      <c r="VIS74" s="334"/>
      <c r="VIT74" s="334"/>
      <c r="VIU74" s="334"/>
      <c r="VIV74" s="335"/>
      <c r="VIW74" s="334"/>
      <c r="VIX74" s="334"/>
      <c r="VIY74" s="334"/>
      <c r="VIZ74" s="334"/>
      <c r="VJA74" s="334"/>
      <c r="VJB74" s="335"/>
      <c r="VJC74" s="334"/>
      <c r="VJD74" s="334"/>
      <c r="VJE74" s="334"/>
      <c r="VJF74" s="334"/>
      <c r="VJG74" s="334"/>
      <c r="VJH74" s="335"/>
      <c r="VJI74" s="334"/>
      <c r="VJJ74" s="334"/>
      <c r="VJK74" s="334"/>
      <c r="VJL74" s="334"/>
      <c r="VJM74" s="334"/>
      <c r="VJN74" s="335"/>
      <c r="VJO74" s="334"/>
      <c r="VJP74" s="334"/>
      <c r="VJQ74" s="334"/>
      <c r="VJR74" s="334"/>
      <c r="VJS74" s="334"/>
      <c r="VJT74" s="335"/>
      <c r="VJU74" s="334"/>
      <c r="VJV74" s="334"/>
      <c r="VJW74" s="334"/>
      <c r="VJX74" s="334"/>
      <c r="VJY74" s="334"/>
      <c r="VJZ74" s="335"/>
      <c r="VKA74" s="334"/>
      <c r="VKB74" s="334"/>
      <c r="VKC74" s="334"/>
      <c r="VKD74" s="334"/>
      <c r="VKE74" s="334"/>
      <c r="VKF74" s="335"/>
      <c r="VKG74" s="334"/>
      <c r="VKH74" s="334"/>
      <c r="VKI74" s="334"/>
      <c r="VKJ74" s="334"/>
      <c r="VKK74" s="334"/>
      <c r="VKL74" s="335"/>
      <c r="VKM74" s="334"/>
      <c r="VKN74" s="334"/>
      <c r="VKO74" s="334"/>
      <c r="VKP74" s="334"/>
      <c r="VKQ74" s="334"/>
      <c r="VKR74" s="335"/>
      <c r="VKS74" s="334"/>
      <c r="VKT74" s="334"/>
      <c r="VKU74" s="334"/>
      <c r="VKV74" s="334"/>
      <c r="VKW74" s="334"/>
      <c r="VKX74" s="335"/>
      <c r="VKY74" s="334"/>
      <c r="VKZ74" s="334"/>
      <c r="VLA74" s="334"/>
      <c r="VLB74" s="334"/>
      <c r="VLC74" s="334"/>
      <c r="VLD74" s="335"/>
      <c r="VLE74" s="334"/>
      <c r="VLF74" s="334"/>
      <c r="VLG74" s="334"/>
      <c r="VLH74" s="334"/>
      <c r="VLI74" s="334"/>
      <c r="VLJ74" s="335"/>
      <c r="VLK74" s="334"/>
      <c r="VLL74" s="334"/>
      <c r="VLM74" s="334"/>
      <c r="VLN74" s="334"/>
      <c r="VLO74" s="334"/>
      <c r="VLP74" s="335"/>
      <c r="VLQ74" s="334"/>
      <c r="VLR74" s="334"/>
      <c r="VLS74" s="334"/>
      <c r="VLT74" s="334"/>
      <c r="VLU74" s="334"/>
      <c r="VLV74" s="335"/>
      <c r="VLW74" s="334"/>
      <c r="VLX74" s="334"/>
      <c r="VLY74" s="334"/>
      <c r="VLZ74" s="334"/>
      <c r="VMA74" s="334"/>
      <c r="VMB74" s="335"/>
      <c r="VMC74" s="334"/>
      <c r="VMD74" s="334"/>
      <c r="VME74" s="334"/>
      <c r="VMF74" s="334"/>
      <c r="VMG74" s="334"/>
      <c r="VMH74" s="335"/>
      <c r="VMI74" s="334"/>
      <c r="VMJ74" s="334"/>
      <c r="VMK74" s="334"/>
      <c r="VML74" s="334"/>
      <c r="VMM74" s="334"/>
      <c r="VMN74" s="335"/>
      <c r="VMO74" s="334"/>
      <c r="VMP74" s="334"/>
      <c r="VMQ74" s="334"/>
      <c r="VMR74" s="334"/>
      <c r="VMS74" s="334"/>
      <c r="VMT74" s="335"/>
      <c r="VMU74" s="334"/>
      <c r="VMV74" s="334"/>
      <c r="VMW74" s="334"/>
      <c r="VMX74" s="334"/>
      <c r="VMY74" s="334"/>
      <c r="VMZ74" s="335"/>
      <c r="VNA74" s="334"/>
      <c r="VNB74" s="334"/>
      <c r="VNC74" s="334"/>
      <c r="VND74" s="334"/>
      <c r="VNE74" s="334"/>
      <c r="VNF74" s="335"/>
      <c r="VNG74" s="334"/>
      <c r="VNH74" s="334"/>
      <c r="VNI74" s="334"/>
      <c r="VNJ74" s="334"/>
      <c r="VNK74" s="334"/>
      <c r="VNL74" s="335"/>
      <c r="VNM74" s="334"/>
      <c r="VNN74" s="334"/>
      <c r="VNO74" s="334"/>
      <c r="VNP74" s="334"/>
      <c r="VNQ74" s="334"/>
      <c r="VNR74" s="335"/>
      <c r="VNS74" s="334"/>
      <c r="VNT74" s="334"/>
      <c r="VNU74" s="334"/>
      <c r="VNV74" s="334"/>
      <c r="VNW74" s="334"/>
      <c r="VNX74" s="335"/>
      <c r="VNY74" s="334"/>
      <c r="VNZ74" s="334"/>
      <c r="VOA74" s="334"/>
      <c r="VOB74" s="334"/>
      <c r="VOC74" s="334"/>
      <c r="VOD74" s="335"/>
      <c r="VOE74" s="334"/>
      <c r="VOF74" s="334"/>
      <c r="VOG74" s="334"/>
      <c r="VOH74" s="334"/>
      <c r="VOI74" s="334"/>
      <c r="VOJ74" s="335"/>
      <c r="VOK74" s="334"/>
      <c r="VOL74" s="334"/>
      <c r="VOM74" s="334"/>
      <c r="VON74" s="334"/>
      <c r="VOO74" s="334"/>
      <c r="VOP74" s="335"/>
      <c r="VOQ74" s="334"/>
      <c r="VOR74" s="334"/>
      <c r="VOS74" s="334"/>
      <c r="VOT74" s="334"/>
      <c r="VOU74" s="334"/>
      <c r="VOV74" s="335"/>
      <c r="VOW74" s="334"/>
      <c r="VOX74" s="334"/>
      <c r="VOY74" s="334"/>
      <c r="VOZ74" s="334"/>
      <c r="VPA74" s="334"/>
      <c r="VPB74" s="335"/>
      <c r="VPC74" s="334"/>
      <c r="VPD74" s="334"/>
      <c r="VPE74" s="334"/>
      <c r="VPF74" s="334"/>
      <c r="VPG74" s="334"/>
      <c r="VPH74" s="335"/>
      <c r="VPI74" s="334"/>
      <c r="VPJ74" s="334"/>
      <c r="VPK74" s="334"/>
      <c r="VPL74" s="334"/>
      <c r="VPM74" s="334"/>
      <c r="VPN74" s="335"/>
      <c r="VPO74" s="334"/>
      <c r="VPP74" s="334"/>
      <c r="VPQ74" s="334"/>
      <c r="VPR74" s="334"/>
      <c r="VPS74" s="334"/>
      <c r="VPT74" s="335"/>
      <c r="VPU74" s="334"/>
      <c r="VPV74" s="334"/>
      <c r="VPW74" s="334"/>
      <c r="VPX74" s="334"/>
      <c r="VPY74" s="334"/>
      <c r="VPZ74" s="335"/>
      <c r="VQA74" s="334"/>
      <c r="VQB74" s="334"/>
      <c r="VQC74" s="334"/>
      <c r="VQD74" s="334"/>
      <c r="VQE74" s="334"/>
      <c r="VQF74" s="335"/>
      <c r="VQG74" s="334"/>
      <c r="VQH74" s="334"/>
      <c r="VQI74" s="334"/>
      <c r="VQJ74" s="334"/>
      <c r="VQK74" s="334"/>
      <c r="VQL74" s="335"/>
      <c r="VQM74" s="334"/>
      <c r="VQN74" s="334"/>
      <c r="VQO74" s="334"/>
      <c r="VQP74" s="334"/>
      <c r="VQQ74" s="334"/>
      <c r="VQR74" s="335"/>
      <c r="VQS74" s="334"/>
      <c r="VQT74" s="334"/>
      <c r="VQU74" s="334"/>
      <c r="VQV74" s="334"/>
      <c r="VQW74" s="334"/>
      <c r="VQX74" s="335"/>
      <c r="VQY74" s="334"/>
      <c r="VQZ74" s="334"/>
      <c r="VRA74" s="334"/>
      <c r="VRB74" s="334"/>
      <c r="VRC74" s="334"/>
      <c r="VRD74" s="335"/>
      <c r="VRE74" s="334"/>
      <c r="VRF74" s="334"/>
      <c r="VRG74" s="334"/>
      <c r="VRH74" s="334"/>
      <c r="VRI74" s="334"/>
      <c r="VRJ74" s="335"/>
      <c r="VRK74" s="334"/>
      <c r="VRL74" s="334"/>
      <c r="VRM74" s="334"/>
      <c r="VRN74" s="334"/>
      <c r="VRO74" s="334"/>
      <c r="VRP74" s="335"/>
      <c r="VRQ74" s="334"/>
      <c r="VRR74" s="334"/>
      <c r="VRS74" s="334"/>
      <c r="VRT74" s="334"/>
      <c r="VRU74" s="334"/>
      <c r="VRV74" s="335"/>
      <c r="VRW74" s="334"/>
      <c r="VRX74" s="334"/>
      <c r="VRY74" s="334"/>
      <c r="VRZ74" s="334"/>
      <c r="VSA74" s="334"/>
      <c r="VSB74" s="335"/>
      <c r="VSC74" s="334"/>
      <c r="VSD74" s="334"/>
      <c r="VSE74" s="334"/>
      <c r="VSF74" s="334"/>
      <c r="VSG74" s="334"/>
      <c r="VSH74" s="335"/>
      <c r="VSI74" s="334"/>
      <c r="VSJ74" s="334"/>
      <c r="VSK74" s="334"/>
      <c r="VSL74" s="334"/>
      <c r="VSM74" s="334"/>
      <c r="VSN74" s="335"/>
      <c r="VSO74" s="334"/>
      <c r="VSP74" s="334"/>
      <c r="VSQ74" s="334"/>
      <c r="VSR74" s="334"/>
      <c r="VSS74" s="334"/>
      <c r="VST74" s="335"/>
      <c r="VSU74" s="334"/>
      <c r="VSV74" s="334"/>
      <c r="VSW74" s="334"/>
      <c r="VSX74" s="334"/>
      <c r="VSY74" s="334"/>
      <c r="VSZ74" s="335"/>
      <c r="VTA74" s="334"/>
      <c r="VTB74" s="334"/>
      <c r="VTC74" s="334"/>
      <c r="VTD74" s="334"/>
      <c r="VTE74" s="334"/>
      <c r="VTF74" s="335"/>
      <c r="VTG74" s="334"/>
      <c r="VTH74" s="334"/>
      <c r="VTI74" s="334"/>
      <c r="VTJ74" s="334"/>
      <c r="VTK74" s="334"/>
      <c r="VTL74" s="335"/>
      <c r="VTM74" s="334"/>
      <c r="VTN74" s="334"/>
      <c r="VTO74" s="334"/>
      <c r="VTP74" s="334"/>
      <c r="VTQ74" s="334"/>
      <c r="VTR74" s="335"/>
      <c r="VTS74" s="334"/>
      <c r="VTT74" s="334"/>
      <c r="VTU74" s="334"/>
      <c r="VTV74" s="334"/>
      <c r="VTW74" s="334"/>
      <c r="VTX74" s="335"/>
      <c r="VTY74" s="334"/>
      <c r="VTZ74" s="334"/>
      <c r="VUA74" s="334"/>
      <c r="VUB74" s="334"/>
      <c r="VUC74" s="334"/>
      <c r="VUD74" s="335"/>
      <c r="VUE74" s="334"/>
      <c r="VUF74" s="334"/>
      <c r="VUG74" s="334"/>
      <c r="VUH74" s="334"/>
      <c r="VUI74" s="334"/>
      <c r="VUJ74" s="335"/>
      <c r="VUK74" s="334"/>
      <c r="VUL74" s="334"/>
      <c r="VUM74" s="334"/>
      <c r="VUN74" s="334"/>
      <c r="VUO74" s="334"/>
      <c r="VUP74" s="335"/>
      <c r="VUQ74" s="334"/>
      <c r="VUR74" s="334"/>
      <c r="VUS74" s="334"/>
      <c r="VUT74" s="334"/>
      <c r="VUU74" s="334"/>
      <c r="VUV74" s="335"/>
      <c r="VUW74" s="334"/>
      <c r="VUX74" s="334"/>
      <c r="VUY74" s="334"/>
      <c r="VUZ74" s="334"/>
      <c r="VVA74" s="334"/>
      <c r="VVB74" s="335"/>
      <c r="VVC74" s="334"/>
      <c r="VVD74" s="334"/>
      <c r="VVE74" s="334"/>
      <c r="VVF74" s="334"/>
      <c r="VVG74" s="334"/>
      <c r="VVH74" s="335"/>
      <c r="VVI74" s="334"/>
      <c r="VVJ74" s="334"/>
      <c r="VVK74" s="334"/>
      <c r="VVL74" s="334"/>
      <c r="VVM74" s="334"/>
      <c r="VVN74" s="335"/>
      <c r="VVO74" s="334"/>
      <c r="VVP74" s="334"/>
      <c r="VVQ74" s="334"/>
      <c r="VVR74" s="334"/>
      <c r="VVS74" s="334"/>
      <c r="VVT74" s="335"/>
      <c r="VVU74" s="334"/>
      <c r="VVV74" s="334"/>
      <c r="VVW74" s="334"/>
      <c r="VVX74" s="334"/>
      <c r="VVY74" s="334"/>
      <c r="VVZ74" s="335"/>
      <c r="VWA74" s="334"/>
      <c r="VWB74" s="334"/>
      <c r="VWC74" s="334"/>
      <c r="VWD74" s="334"/>
      <c r="VWE74" s="334"/>
      <c r="VWF74" s="335"/>
      <c r="VWG74" s="334"/>
      <c r="VWH74" s="334"/>
      <c r="VWI74" s="334"/>
      <c r="VWJ74" s="334"/>
      <c r="VWK74" s="334"/>
      <c r="VWL74" s="335"/>
      <c r="VWM74" s="334"/>
      <c r="VWN74" s="334"/>
      <c r="VWO74" s="334"/>
      <c r="VWP74" s="334"/>
      <c r="VWQ74" s="334"/>
      <c r="VWR74" s="335"/>
      <c r="VWS74" s="334"/>
      <c r="VWT74" s="334"/>
      <c r="VWU74" s="334"/>
      <c r="VWV74" s="334"/>
      <c r="VWW74" s="334"/>
      <c r="VWX74" s="335"/>
      <c r="VWY74" s="334"/>
      <c r="VWZ74" s="334"/>
      <c r="VXA74" s="334"/>
      <c r="VXB74" s="334"/>
      <c r="VXC74" s="334"/>
      <c r="VXD74" s="335"/>
      <c r="VXE74" s="334"/>
      <c r="VXF74" s="334"/>
      <c r="VXG74" s="334"/>
      <c r="VXH74" s="334"/>
      <c r="VXI74" s="334"/>
      <c r="VXJ74" s="335"/>
      <c r="VXK74" s="334"/>
      <c r="VXL74" s="334"/>
      <c r="VXM74" s="334"/>
      <c r="VXN74" s="334"/>
      <c r="VXO74" s="334"/>
      <c r="VXP74" s="335"/>
      <c r="VXQ74" s="334"/>
      <c r="VXR74" s="334"/>
      <c r="VXS74" s="334"/>
      <c r="VXT74" s="334"/>
      <c r="VXU74" s="334"/>
      <c r="VXV74" s="335"/>
      <c r="VXW74" s="334"/>
      <c r="VXX74" s="334"/>
      <c r="VXY74" s="334"/>
      <c r="VXZ74" s="334"/>
      <c r="VYA74" s="334"/>
      <c r="VYB74" s="335"/>
      <c r="VYC74" s="334"/>
      <c r="VYD74" s="334"/>
      <c r="VYE74" s="334"/>
      <c r="VYF74" s="334"/>
      <c r="VYG74" s="334"/>
      <c r="VYH74" s="335"/>
      <c r="VYI74" s="334"/>
      <c r="VYJ74" s="334"/>
      <c r="VYK74" s="334"/>
      <c r="VYL74" s="334"/>
      <c r="VYM74" s="334"/>
      <c r="VYN74" s="335"/>
      <c r="VYO74" s="334"/>
      <c r="VYP74" s="334"/>
      <c r="VYQ74" s="334"/>
      <c r="VYR74" s="334"/>
      <c r="VYS74" s="334"/>
      <c r="VYT74" s="335"/>
      <c r="VYU74" s="334"/>
      <c r="VYV74" s="334"/>
      <c r="VYW74" s="334"/>
      <c r="VYX74" s="334"/>
      <c r="VYY74" s="334"/>
      <c r="VYZ74" s="335"/>
      <c r="VZA74" s="334"/>
      <c r="VZB74" s="334"/>
      <c r="VZC74" s="334"/>
      <c r="VZD74" s="334"/>
      <c r="VZE74" s="334"/>
      <c r="VZF74" s="335"/>
      <c r="VZG74" s="334"/>
      <c r="VZH74" s="334"/>
      <c r="VZI74" s="334"/>
      <c r="VZJ74" s="334"/>
      <c r="VZK74" s="334"/>
      <c r="VZL74" s="335"/>
      <c r="VZM74" s="334"/>
      <c r="VZN74" s="334"/>
      <c r="VZO74" s="334"/>
      <c r="VZP74" s="334"/>
      <c r="VZQ74" s="334"/>
      <c r="VZR74" s="335"/>
      <c r="VZS74" s="334"/>
      <c r="VZT74" s="334"/>
      <c r="VZU74" s="334"/>
      <c r="VZV74" s="334"/>
      <c r="VZW74" s="334"/>
      <c r="VZX74" s="335"/>
      <c r="VZY74" s="334"/>
      <c r="VZZ74" s="334"/>
      <c r="WAA74" s="334"/>
      <c r="WAB74" s="334"/>
      <c r="WAC74" s="334"/>
      <c r="WAD74" s="335"/>
      <c r="WAE74" s="334"/>
      <c r="WAF74" s="334"/>
      <c r="WAG74" s="334"/>
      <c r="WAH74" s="334"/>
      <c r="WAI74" s="334"/>
      <c r="WAJ74" s="335"/>
      <c r="WAK74" s="334"/>
      <c r="WAL74" s="334"/>
      <c r="WAM74" s="334"/>
      <c r="WAN74" s="334"/>
      <c r="WAO74" s="334"/>
      <c r="WAP74" s="335"/>
      <c r="WAQ74" s="334"/>
      <c r="WAR74" s="334"/>
      <c r="WAS74" s="334"/>
      <c r="WAT74" s="334"/>
      <c r="WAU74" s="334"/>
      <c r="WAV74" s="335"/>
      <c r="WAW74" s="334"/>
      <c r="WAX74" s="334"/>
      <c r="WAY74" s="334"/>
      <c r="WAZ74" s="334"/>
      <c r="WBA74" s="334"/>
      <c r="WBB74" s="335"/>
      <c r="WBC74" s="334"/>
      <c r="WBD74" s="334"/>
      <c r="WBE74" s="334"/>
      <c r="WBF74" s="334"/>
      <c r="WBG74" s="334"/>
      <c r="WBH74" s="335"/>
      <c r="WBI74" s="334"/>
      <c r="WBJ74" s="334"/>
      <c r="WBK74" s="334"/>
      <c r="WBL74" s="334"/>
      <c r="WBM74" s="334"/>
      <c r="WBN74" s="335"/>
      <c r="WBO74" s="334"/>
      <c r="WBP74" s="334"/>
      <c r="WBQ74" s="334"/>
      <c r="WBR74" s="334"/>
      <c r="WBS74" s="334"/>
      <c r="WBT74" s="335"/>
      <c r="WBU74" s="334"/>
      <c r="WBV74" s="334"/>
      <c r="WBW74" s="334"/>
      <c r="WBX74" s="334"/>
      <c r="WBY74" s="334"/>
      <c r="WBZ74" s="335"/>
      <c r="WCA74" s="334"/>
      <c r="WCB74" s="334"/>
      <c r="WCC74" s="334"/>
      <c r="WCD74" s="334"/>
      <c r="WCE74" s="334"/>
      <c r="WCF74" s="335"/>
      <c r="WCG74" s="334"/>
      <c r="WCH74" s="334"/>
      <c r="WCI74" s="334"/>
      <c r="WCJ74" s="334"/>
      <c r="WCK74" s="334"/>
      <c r="WCL74" s="335"/>
      <c r="WCM74" s="334"/>
      <c r="WCN74" s="334"/>
      <c r="WCO74" s="334"/>
      <c r="WCP74" s="334"/>
      <c r="WCQ74" s="334"/>
      <c r="WCR74" s="335"/>
      <c r="WCS74" s="334"/>
      <c r="WCT74" s="334"/>
      <c r="WCU74" s="334"/>
      <c r="WCV74" s="334"/>
      <c r="WCW74" s="334"/>
      <c r="WCX74" s="335"/>
      <c r="WCY74" s="334"/>
      <c r="WCZ74" s="334"/>
      <c r="WDA74" s="334"/>
      <c r="WDB74" s="334"/>
      <c r="WDC74" s="334"/>
      <c r="WDD74" s="335"/>
      <c r="WDE74" s="334"/>
      <c r="WDF74" s="334"/>
      <c r="WDG74" s="334"/>
      <c r="WDH74" s="334"/>
      <c r="WDI74" s="334"/>
      <c r="WDJ74" s="335"/>
      <c r="WDK74" s="334"/>
      <c r="WDL74" s="334"/>
      <c r="WDM74" s="334"/>
      <c r="WDN74" s="334"/>
      <c r="WDO74" s="334"/>
      <c r="WDP74" s="335"/>
      <c r="WDQ74" s="334"/>
      <c r="WDR74" s="334"/>
      <c r="WDS74" s="334"/>
      <c r="WDT74" s="334"/>
      <c r="WDU74" s="334"/>
      <c r="WDV74" s="335"/>
      <c r="WDW74" s="334"/>
      <c r="WDX74" s="334"/>
      <c r="WDY74" s="334"/>
      <c r="WDZ74" s="334"/>
      <c r="WEA74" s="334"/>
      <c r="WEB74" s="335"/>
      <c r="WEC74" s="334"/>
      <c r="WED74" s="334"/>
      <c r="WEE74" s="334"/>
      <c r="WEF74" s="334"/>
      <c r="WEG74" s="334"/>
      <c r="WEH74" s="335"/>
      <c r="WEI74" s="334"/>
      <c r="WEJ74" s="334"/>
      <c r="WEK74" s="334"/>
      <c r="WEL74" s="334"/>
      <c r="WEM74" s="334"/>
      <c r="WEN74" s="335"/>
      <c r="WEO74" s="334"/>
      <c r="WEP74" s="334"/>
      <c r="WEQ74" s="334"/>
      <c r="WER74" s="334"/>
      <c r="WES74" s="334"/>
      <c r="WET74" s="335"/>
      <c r="WEU74" s="334"/>
      <c r="WEV74" s="334"/>
      <c r="WEW74" s="334"/>
      <c r="WEX74" s="334"/>
      <c r="WEY74" s="334"/>
      <c r="WEZ74" s="335"/>
      <c r="WFA74" s="334"/>
      <c r="WFB74" s="334"/>
      <c r="WFC74" s="334"/>
      <c r="WFD74" s="334"/>
      <c r="WFE74" s="334"/>
      <c r="WFF74" s="335"/>
      <c r="WFG74" s="334"/>
      <c r="WFH74" s="334"/>
      <c r="WFI74" s="334"/>
      <c r="WFJ74" s="334"/>
      <c r="WFK74" s="334"/>
      <c r="WFL74" s="335"/>
      <c r="WFM74" s="334"/>
      <c r="WFN74" s="334"/>
      <c r="WFO74" s="334"/>
      <c r="WFP74" s="334"/>
      <c r="WFQ74" s="334"/>
      <c r="WFR74" s="335"/>
      <c r="WFS74" s="334"/>
      <c r="WFT74" s="334"/>
      <c r="WFU74" s="334"/>
      <c r="WFV74" s="334"/>
      <c r="WFW74" s="334"/>
      <c r="WFX74" s="335"/>
      <c r="WFY74" s="334"/>
      <c r="WFZ74" s="334"/>
      <c r="WGA74" s="334"/>
      <c r="WGB74" s="334"/>
      <c r="WGC74" s="334"/>
      <c r="WGD74" s="335"/>
      <c r="WGE74" s="334"/>
      <c r="WGF74" s="334"/>
      <c r="WGG74" s="334"/>
      <c r="WGH74" s="334"/>
      <c r="WGI74" s="334"/>
      <c r="WGJ74" s="335"/>
      <c r="WGK74" s="334"/>
      <c r="WGL74" s="334"/>
      <c r="WGM74" s="334"/>
      <c r="WGN74" s="334"/>
      <c r="WGO74" s="334"/>
      <c r="WGP74" s="335"/>
      <c r="WGQ74" s="334"/>
      <c r="WGR74" s="334"/>
      <c r="WGS74" s="334"/>
      <c r="WGT74" s="334"/>
      <c r="WGU74" s="334"/>
      <c r="WGV74" s="335"/>
      <c r="WGW74" s="334"/>
      <c r="WGX74" s="334"/>
      <c r="WGY74" s="334"/>
      <c r="WGZ74" s="334"/>
      <c r="WHA74" s="334"/>
      <c r="WHB74" s="335"/>
      <c r="WHC74" s="334"/>
      <c r="WHD74" s="334"/>
      <c r="WHE74" s="334"/>
      <c r="WHF74" s="334"/>
      <c r="WHG74" s="334"/>
      <c r="WHH74" s="335"/>
      <c r="WHI74" s="334"/>
      <c r="WHJ74" s="334"/>
      <c r="WHK74" s="334"/>
      <c r="WHL74" s="334"/>
      <c r="WHM74" s="334"/>
      <c r="WHN74" s="335"/>
      <c r="WHO74" s="334"/>
      <c r="WHP74" s="334"/>
      <c r="WHQ74" s="334"/>
      <c r="WHR74" s="334"/>
      <c r="WHS74" s="334"/>
      <c r="WHT74" s="335"/>
      <c r="WHU74" s="334"/>
      <c r="WHV74" s="334"/>
      <c r="WHW74" s="334"/>
      <c r="WHX74" s="334"/>
      <c r="WHY74" s="334"/>
      <c r="WHZ74" s="335"/>
      <c r="WIA74" s="334"/>
      <c r="WIB74" s="334"/>
      <c r="WIC74" s="334"/>
      <c r="WID74" s="334"/>
      <c r="WIE74" s="334"/>
      <c r="WIF74" s="335"/>
      <c r="WIG74" s="334"/>
      <c r="WIH74" s="334"/>
      <c r="WII74" s="334"/>
      <c r="WIJ74" s="334"/>
      <c r="WIK74" s="334"/>
      <c r="WIL74" s="335"/>
      <c r="WIM74" s="334"/>
      <c r="WIN74" s="334"/>
      <c r="WIO74" s="334"/>
      <c r="WIP74" s="334"/>
      <c r="WIQ74" s="334"/>
      <c r="WIR74" s="335"/>
      <c r="WIS74" s="334"/>
      <c r="WIT74" s="334"/>
      <c r="WIU74" s="334"/>
      <c r="WIV74" s="334"/>
      <c r="WIW74" s="334"/>
      <c r="WIX74" s="335"/>
      <c r="WIY74" s="334"/>
      <c r="WIZ74" s="334"/>
      <c r="WJA74" s="334"/>
      <c r="WJB74" s="334"/>
      <c r="WJC74" s="334"/>
      <c r="WJD74" s="335"/>
      <c r="WJE74" s="334"/>
      <c r="WJF74" s="334"/>
      <c r="WJG74" s="334"/>
      <c r="WJH74" s="334"/>
      <c r="WJI74" s="334"/>
      <c r="WJJ74" s="335"/>
      <c r="WJK74" s="334"/>
      <c r="WJL74" s="334"/>
      <c r="WJM74" s="334"/>
      <c r="WJN74" s="334"/>
      <c r="WJO74" s="334"/>
      <c r="WJP74" s="335"/>
      <c r="WJQ74" s="334"/>
      <c r="WJR74" s="334"/>
      <c r="WJS74" s="334"/>
      <c r="WJT74" s="334"/>
      <c r="WJU74" s="334"/>
      <c r="WJV74" s="335"/>
      <c r="WJW74" s="334"/>
      <c r="WJX74" s="334"/>
      <c r="WJY74" s="334"/>
      <c r="WJZ74" s="334"/>
      <c r="WKA74" s="334"/>
      <c r="WKB74" s="335"/>
      <c r="WKC74" s="334"/>
      <c r="WKD74" s="334"/>
      <c r="WKE74" s="334"/>
      <c r="WKF74" s="334"/>
      <c r="WKG74" s="334"/>
      <c r="WKH74" s="335"/>
      <c r="WKI74" s="334"/>
      <c r="WKJ74" s="334"/>
      <c r="WKK74" s="334"/>
      <c r="WKL74" s="334"/>
      <c r="WKM74" s="334"/>
      <c r="WKN74" s="335"/>
      <c r="WKO74" s="334"/>
      <c r="WKP74" s="334"/>
      <c r="WKQ74" s="334"/>
      <c r="WKR74" s="334"/>
      <c r="WKS74" s="334"/>
      <c r="WKT74" s="335"/>
      <c r="WKU74" s="334"/>
      <c r="WKV74" s="334"/>
      <c r="WKW74" s="334"/>
      <c r="WKX74" s="334"/>
      <c r="WKY74" s="334"/>
      <c r="WKZ74" s="335"/>
      <c r="WLA74" s="334"/>
      <c r="WLB74" s="334"/>
      <c r="WLC74" s="334"/>
      <c r="WLD74" s="334"/>
      <c r="WLE74" s="334"/>
      <c r="WLF74" s="335"/>
      <c r="WLG74" s="334"/>
      <c r="WLH74" s="334"/>
      <c r="WLI74" s="334"/>
      <c r="WLJ74" s="334"/>
      <c r="WLK74" s="334"/>
      <c r="WLL74" s="335"/>
      <c r="WLM74" s="334"/>
      <c r="WLN74" s="334"/>
      <c r="WLO74" s="334"/>
      <c r="WLP74" s="334"/>
      <c r="WLQ74" s="334"/>
      <c r="WLR74" s="335"/>
      <c r="WLS74" s="334"/>
      <c r="WLT74" s="334"/>
      <c r="WLU74" s="334"/>
      <c r="WLV74" s="334"/>
      <c r="WLW74" s="334"/>
      <c r="WLX74" s="335"/>
      <c r="WLY74" s="334"/>
      <c r="WLZ74" s="334"/>
      <c r="WMA74" s="334"/>
      <c r="WMB74" s="334"/>
      <c r="WMC74" s="334"/>
      <c r="WMD74" s="335"/>
      <c r="WME74" s="334"/>
      <c r="WMF74" s="334"/>
      <c r="WMG74" s="334"/>
      <c r="WMH74" s="334"/>
      <c r="WMI74" s="334"/>
      <c r="WMJ74" s="335"/>
      <c r="WMK74" s="334"/>
      <c r="WML74" s="334"/>
      <c r="WMM74" s="334"/>
      <c r="WMN74" s="334"/>
      <c r="WMO74" s="334"/>
      <c r="WMP74" s="335"/>
      <c r="WMQ74" s="334"/>
      <c r="WMR74" s="334"/>
      <c r="WMS74" s="334"/>
      <c r="WMT74" s="334"/>
      <c r="WMU74" s="334"/>
      <c r="WMV74" s="335"/>
      <c r="WMW74" s="334"/>
      <c r="WMX74" s="334"/>
      <c r="WMY74" s="334"/>
      <c r="WMZ74" s="334"/>
      <c r="WNA74" s="334"/>
      <c r="WNB74" s="335"/>
      <c r="WNC74" s="334"/>
      <c r="WND74" s="334"/>
      <c r="WNE74" s="334"/>
      <c r="WNF74" s="334"/>
      <c r="WNG74" s="334"/>
      <c r="WNH74" s="335"/>
      <c r="WNI74" s="334"/>
      <c r="WNJ74" s="334"/>
      <c r="WNK74" s="334"/>
      <c r="WNL74" s="334"/>
      <c r="WNM74" s="334"/>
      <c r="WNN74" s="335"/>
      <c r="WNO74" s="334"/>
      <c r="WNP74" s="334"/>
      <c r="WNQ74" s="334"/>
      <c r="WNR74" s="334"/>
      <c r="WNS74" s="334"/>
      <c r="WNT74" s="335"/>
      <c r="WNU74" s="334"/>
      <c r="WNV74" s="334"/>
      <c r="WNW74" s="334"/>
      <c r="WNX74" s="334"/>
      <c r="WNY74" s="334"/>
      <c r="WNZ74" s="335"/>
      <c r="WOA74" s="334"/>
      <c r="WOB74" s="334"/>
      <c r="WOC74" s="334"/>
      <c r="WOD74" s="334"/>
      <c r="WOE74" s="334"/>
      <c r="WOF74" s="335"/>
      <c r="WOG74" s="334"/>
      <c r="WOH74" s="334"/>
      <c r="WOI74" s="334"/>
      <c r="WOJ74" s="334"/>
      <c r="WOK74" s="334"/>
      <c r="WOL74" s="335"/>
      <c r="WOM74" s="334"/>
      <c r="WON74" s="334"/>
      <c r="WOO74" s="334"/>
      <c r="WOP74" s="334"/>
      <c r="WOQ74" s="334"/>
      <c r="WOR74" s="335"/>
      <c r="WOS74" s="334"/>
      <c r="WOT74" s="334"/>
      <c r="WOU74" s="334"/>
      <c r="WOV74" s="334"/>
      <c r="WOW74" s="334"/>
      <c r="WOX74" s="335"/>
      <c r="WOY74" s="334"/>
      <c r="WOZ74" s="334"/>
      <c r="WPA74" s="334"/>
      <c r="WPB74" s="334"/>
      <c r="WPC74" s="334"/>
      <c r="WPD74" s="335"/>
      <c r="WPE74" s="334"/>
      <c r="WPF74" s="334"/>
      <c r="WPG74" s="334"/>
      <c r="WPH74" s="334"/>
      <c r="WPI74" s="334"/>
      <c r="WPJ74" s="335"/>
      <c r="WPK74" s="334"/>
      <c r="WPL74" s="334"/>
      <c r="WPM74" s="334"/>
      <c r="WPN74" s="334"/>
      <c r="WPO74" s="334"/>
      <c r="WPP74" s="335"/>
      <c r="WPQ74" s="334"/>
      <c r="WPR74" s="334"/>
      <c r="WPS74" s="334"/>
      <c r="WPT74" s="334"/>
      <c r="WPU74" s="334"/>
      <c r="WPV74" s="335"/>
      <c r="WPW74" s="334"/>
      <c r="WPX74" s="334"/>
      <c r="WPY74" s="334"/>
      <c r="WPZ74" s="334"/>
      <c r="WQA74" s="334"/>
      <c r="WQB74" s="335"/>
      <c r="WQC74" s="334"/>
      <c r="WQD74" s="334"/>
      <c r="WQE74" s="334"/>
      <c r="WQF74" s="334"/>
      <c r="WQG74" s="334"/>
      <c r="WQH74" s="335"/>
      <c r="WQI74" s="334"/>
      <c r="WQJ74" s="334"/>
      <c r="WQK74" s="334"/>
      <c r="WQL74" s="334"/>
      <c r="WQM74" s="334"/>
      <c r="WQN74" s="335"/>
      <c r="WQO74" s="334"/>
      <c r="WQP74" s="334"/>
      <c r="WQQ74" s="334"/>
      <c r="WQR74" s="334"/>
      <c r="WQS74" s="334"/>
      <c r="WQT74" s="335"/>
      <c r="WQU74" s="334"/>
      <c r="WQV74" s="334"/>
      <c r="WQW74" s="334"/>
      <c r="WQX74" s="334"/>
      <c r="WQY74" s="334"/>
      <c r="WQZ74" s="335"/>
      <c r="WRA74" s="334"/>
      <c r="WRB74" s="334"/>
      <c r="WRC74" s="334"/>
      <c r="WRD74" s="334"/>
      <c r="WRE74" s="334"/>
      <c r="WRF74" s="335"/>
      <c r="WRG74" s="334"/>
      <c r="WRH74" s="334"/>
      <c r="WRI74" s="334"/>
      <c r="WRJ74" s="334"/>
      <c r="WRK74" s="334"/>
      <c r="WRL74" s="335"/>
      <c r="WRM74" s="334"/>
      <c r="WRN74" s="334"/>
      <c r="WRO74" s="334"/>
      <c r="WRP74" s="334"/>
      <c r="WRQ74" s="334"/>
      <c r="WRR74" s="335"/>
      <c r="WRS74" s="334"/>
      <c r="WRT74" s="334"/>
      <c r="WRU74" s="334"/>
      <c r="WRV74" s="334"/>
      <c r="WRW74" s="334"/>
      <c r="WRX74" s="335"/>
      <c r="WRY74" s="334"/>
      <c r="WRZ74" s="334"/>
      <c r="WSA74" s="334"/>
      <c r="WSB74" s="334"/>
      <c r="WSC74" s="334"/>
      <c r="WSD74" s="335"/>
      <c r="WSE74" s="334"/>
      <c r="WSF74" s="334"/>
      <c r="WSG74" s="334"/>
      <c r="WSH74" s="334"/>
      <c r="WSI74" s="334"/>
      <c r="WSJ74" s="335"/>
      <c r="WSK74" s="334"/>
      <c r="WSL74" s="334"/>
      <c r="WSM74" s="334"/>
      <c r="WSN74" s="334"/>
      <c r="WSO74" s="334"/>
      <c r="WSP74" s="335"/>
      <c r="WSQ74" s="334"/>
      <c r="WSR74" s="334"/>
      <c r="WSS74" s="334"/>
      <c r="WST74" s="334"/>
      <c r="WSU74" s="334"/>
      <c r="WSV74" s="335"/>
      <c r="WSW74" s="334"/>
      <c r="WSX74" s="334"/>
      <c r="WSY74" s="334"/>
      <c r="WSZ74" s="334"/>
      <c r="WTA74" s="334"/>
      <c r="WTB74" s="335"/>
      <c r="WTC74" s="334"/>
      <c r="WTD74" s="334"/>
      <c r="WTE74" s="334"/>
      <c r="WTF74" s="334"/>
      <c r="WTG74" s="334"/>
      <c r="WTH74" s="335"/>
      <c r="WTI74" s="334"/>
      <c r="WTJ74" s="334"/>
      <c r="WTK74" s="334"/>
      <c r="WTL74" s="334"/>
      <c r="WTM74" s="334"/>
      <c r="WTN74" s="335"/>
      <c r="WTO74" s="334"/>
      <c r="WTP74" s="334"/>
      <c r="WTQ74" s="334"/>
      <c r="WTR74" s="334"/>
      <c r="WTS74" s="334"/>
      <c r="WTT74" s="335"/>
      <c r="WTU74" s="334"/>
      <c r="WTV74" s="334"/>
      <c r="WTW74" s="334"/>
      <c r="WTX74" s="334"/>
      <c r="WTY74" s="334"/>
      <c r="WTZ74" s="335"/>
      <c r="WUA74" s="334"/>
      <c r="WUB74" s="334"/>
      <c r="WUC74" s="334"/>
      <c r="WUD74" s="334"/>
      <c r="WUE74" s="334"/>
      <c r="WUF74" s="335"/>
      <c r="WUG74" s="334"/>
      <c r="WUH74" s="334"/>
      <c r="WUI74" s="334"/>
      <c r="WUJ74" s="334"/>
      <c r="WUK74" s="334"/>
      <c r="WUL74" s="335"/>
      <c r="WUM74" s="334"/>
      <c r="WUN74" s="334"/>
      <c r="WUO74" s="334"/>
      <c r="WUP74" s="334"/>
      <c r="WUQ74" s="334"/>
      <c r="WUR74" s="335"/>
      <c r="WUS74" s="334"/>
      <c r="WUT74" s="334"/>
      <c r="WUU74" s="334"/>
      <c r="WUV74" s="334"/>
      <c r="WUW74" s="334"/>
      <c r="WUX74" s="335"/>
      <c r="WUY74" s="334"/>
      <c r="WUZ74" s="334"/>
      <c r="WVA74" s="334"/>
      <c r="WVB74" s="334"/>
      <c r="WVC74" s="334"/>
      <c r="WVD74" s="335"/>
      <c r="WVE74" s="334"/>
      <c r="WVF74" s="334"/>
      <c r="WVG74" s="334"/>
      <c r="WVH74" s="334"/>
      <c r="WVI74" s="334"/>
      <c r="WVJ74" s="335"/>
      <c r="WVK74" s="334"/>
      <c r="WVL74" s="334"/>
      <c r="WVM74" s="334"/>
      <c r="WVN74" s="334"/>
      <c r="WVO74" s="334"/>
      <c r="WVP74" s="335"/>
      <c r="WVQ74" s="334"/>
      <c r="WVR74" s="334"/>
      <c r="WVS74" s="334"/>
      <c r="WVT74" s="334"/>
      <c r="WVU74" s="334"/>
      <c r="WVV74" s="335"/>
      <c r="WVW74" s="334"/>
      <c r="WVX74" s="334"/>
      <c r="WVY74" s="334"/>
      <c r="WVZ74" s="334"/>
      <c r="WWA74" s="334"/>
      <c r="WWB74" s="335"/>
      <c r="WWC74" s="334"/>
      <c r="WWD74" s="334"/>
      <c r="WWE74" s="334"/>
      <c r="WWF74" s="334"/>
      <c r="WWG74" s="334"/>
      <c r="WWH74" s="335"/>
      <c r="WWI74" s="334"/>
      <c r="WWJ74" s="334"/>
      <c r="WWK74" s="334"/>
      <c r="WWL74" s="334"/>
      <c r="WWM74" s="334"/>
      <c r="WWN74" s="335"/>
      <c r="WWO74" s="334"/>
      <c r="WWP74" s="334"/>
      <c r="WWQ74" s="334"/>
      <c r="WWR74" s="334"/>
      <c r="WWS74" s="334"/>
      <c r="WWT74" s="335"/>
      <c r="WWU74" s="334"/>
      <c r="WWV74" s="334"/>
      <c r="WWW74" s="334"/>
      <c r="WWX74" s="334"/>
      <c r="WWY74" s="334"/>
      <c r="WWZ74" s="335"/>
      <c r="WXA74" s="334"/>
      <c r="WXB74" s="334"/>
      <c r="WXC74" s="334"/>
      <c r="WXD74" s="334"/>
      <c r="WXE74" s="334"/>
      <c r="WXF74" s="335"/>
      <c r="WXG74" s="334"/>
      <c r="WXH74" s="334"/>
      <c r="WXI74" s="334"/>
      <c r="WXJ74" s="334"/>
      <c r="WXK74" s="334"/>
      <c r="WXL74" s="335"/>
      <c r="WXM74" s="334"/>
      <c r="WXN74" s="334"/>
      <c r="WXO74" s="334"/>
      <c r="WXP74" s="334"/>
      <c r="WXQ74" s="334"/>
      <c r="WXR74" s="335"/>
      <c r="WXS74" s="334"/>
      <c r="WXT74" s="334"/>
      <c r="WXU74" s="334"/>
      <c r="WXV74" s="334"/>
      <c r="WXW74" s="334"/>
      <c r="WXX74" s="335"/>
      <c r="WXY74" s="334"/>
      <c r="WXZ74" s="334"/>
      <c r="WYA74" s="334"/>
      <c r="WYB74" s="334"/>
      <c r="WYC74" s="334"/>
      <c r="WYD74" s="335"/>
      <c r="WYE74" s="334"/>
      <c r="WYF74" s="334"/>
      <c r="WYG74" s="334"/>
      <c r="WYH74" s="334"/>
      <c r="WYI74" s="334"/>
      <c r="WYJ74" s="335"/>
      <c r="WYK74" s="334"/>
      <c r="WYL74" s="334"/>
      <c r="WYM74" s="334"/>
      <c r="WYN74" s="334"/>
      <c r="WYO74" s="334"/>
      <c r="WYP74" s="335"/>
      <c r="WYQ74" s="334"/>
      <c r="WYR74" s="334"/>
      <c r="WYS74" s="334"/>
      <c r="WYT74" s="334"/>
      <c r="WYU74" s="334"/>
      <c r="WYV74" s="335"/>
      <c r="WYW74" s="334"/>
      <c r="WYX74" s="334"/>
      <c r="WYY74" s="334"/>
      <c r="WYZ74" s="334"/>
      <c r="WZA74" s="334"/>
      <c r="WZB74" s="335"/>
      <c r="WZC74" s="334"/>
      <c r="WZD74" s="334"/>
      <c r="WZE74" s="334"/>
      <c r="WZF74" s="334"/>
      <c r="WZG74" s="334"/>
      <c r="WZH74" s="335"/>
      <c r="WZI74" s="334"/>
      <c r="WZJ74" s="334"/>
      <c r="WZK74" s="334"/>
      <c r="WZL74" s="334"/>
      <c r="WZM74" s="334"/>
      <c r="WZN74" s="335"/>
      <c r="WZO74" s="334"/>
      <c r="WZP74" s="334"/>
      <c r="WZQ74" s="334"/>
      <c r="WZR74" s="334"/>
      <c r="WZS74" s="334"/>
      <c r="WZT74" s="335"/>
      <c r="WZU74" s="334"/>
      <c r="WZV74" s="334"/>
      <c r="WZW74" s="334"/>
      <c r="WZX74" s="334"/>
      <c r="WZY74" s="334"/>
      <c r="WZZ74" s="335"/>
      <c r="XAA74" s="334"/>
      <c r="XAB74" s="334"/>
      <c r="XAC74" s="334"/>
      <c r="XAD74" s="334"/>
      <c r="XAE74" s="334"/>
      <c r="XAF74" s="335"/>
      <c r="XAG74" s="334"/>
      <c r="XAH74" s="334"/>
      <c r="XAI74" s="334"/>
      <c r="XAJ74" s="334"/>
      <c r="XAK74" s="334"/>
      <c r="XAL74" s="335"/>
      <c r="XAM74" s="334"/>
      <c r="XAN74" s="334"/>
      <c r="XAO74" s="334"/>
      <c r="XAP74" s="334"/>
      <c r="XAQ74" s="334"/>
      <c r="XAR74" s="335"/>
      <c r="XAS74" s="334"/>
      <c r="XAT74" s="334"/>
      <c r="XAU74" s="334"/>
      <c r="XAV74" s="334"/>
      <c r="XAW74" s="334"/>
      <c r="XAX74" s="335"/>
      <c r="XAY74" s="334"/>
      <c r="XAZ74" s="334"/>
      <c r="XBA74" s="334"/>
      <c r="XBB74" s="334"/>
      <c r="XBC74" s="334"/>
      <c r="XBD74" s="335"/>
      <c r="XBE74" s="334"/>
      <c r="XBF74" s="334"/>
      <c r="XBG74" s="334"/>
      <c r="XBH74" s="334"/>
      <c r="XBI74" s="334"/>
      <c r="XBJ74" s="335"/>
      <c r="XBK74" s="334"/>
      <c r="XBL74" s="334"/>
      <c r="XBM74" s="334"/>
      <c r="XBN74" s="334"/>
      <c r="XBO74" s="334"/>
      <c r="XBP74" s="335"/>
      <c r="XBQ74" s="334"/>
      <c r="XBR74" s="334"/>
      <c r="XBS74" s="334"/>
      <c r="XBT74" s="334"/>
      <c r="XBU74" s="334"/>
      <c r="XBV74" s="335"/>
      <c r="XBW74" s="334"/>
      <c r="XBX74" s="334"/>
      <c r="XBY74" s="334"/>
      <c r="XBZ74" s="334"/>
      <c r="XCA74" s="334"/>
      <c r="XCB74" s="335"/>
      <c r="XCC74" s="334"/>
      <c r="XCD74" s="334"/>
      <c r="XCE74" s="334"/>
      <c r="XCF74" s="334"/>
      <c r="XCG74" s="334"/>
      <c r="XCH74" s="335"/>
      <c r="XCI74" s="334"/>
      <c r="XCJ74" s="334"/>
      <c r="XCK74" s="334"/>
      <c r="XCL74" s="334"/>
      <c r="XCM74" s="334"/>
      <c r="XCN74" s="335"/>
      <c r="XCO74" s="334"/>
      <c r="XCP74" s="334"/>
      <c r="XCQ74" s="334"/>
      <c r="XCR74" s="334"/>
      <c r="XCS74" s="334"/>
      <c r="XCT74" s="335"/>
      <c r="XCU74" s="334"/>
      <c r="XCV74" s="334"/>
      <c r="XCW74" s="334"/>
      <c r="XCX74" s="334"/>
      <c r="XCY74" s="334"/>
      <c r="XCZ74" s="335"/>
      <c r="XDA74" s="334"/>
      <c r="XDB74" s="334"/>
      <c r="XDC74" s="334"/>
      <c r="XDD74" s="334"/>
      <c r="XDE74" s="334"/>
      <c r="XDF74" s="335"/>
      <c r="XDG74" s="334"/>
      <c r="XDH74" s="334"/>
      <c r="XDI74" s="334"/>
      <c r="XDJ74" s="334"/>
      <c r="XDK74" s="334"/>
      <c r="XDL74" s="335"/>
      <c r="XDM74" s="334"/>
      <c r="XDN74" s="334"/>
      <c r="XDO74" s="334"/>
      <c r="XDP74" s="334"/>
      <c r="XDQ74" s="334"/>
      <c r="XDR74" s="335"/>
      <c r="XDS74" s="334"/>
      <c r="XDT74" s="334"/>
      <c r="XDU74" s="334"/>
      <c r="XDV74" s="334"/>
      <c r="XDW74" s="334"/>
      <c r="XDX74" s="335"/>
      <c r="XDY74" s="334"/>
      <c r="XDZ74" s="334"/>
      <c r="XEA74" s="334"/>
      <c r="XEB74" s="334"/>
      <c r="XEC74" s="334"/>
      <c r="XED74" s="335"/>
      <c r="XEE74" s="334"/>
      <c r="XEF74" s="334"/>
      <c r="XEG74" s="334"/>
      <c r="XEH74" s="334"/>
      <c r="XEI74" s="334"/>
      <c r="XEJ74" s="335"/>
      <c r="XEK74" s="334"/>
      <c r="XEL74" s="334"/>
      <c r="XEM74" s="334"/>
      <c r="XEN74" s="334"/>
    </row>
    <row r="75" spans="2:16368" s="8" customFormat="1" ht="34.5" customHeight="1" thickTop="1" thickBot="1" x14ac:dyDescent="0.3">
      <c r="B75" s="342" t="s">
        <v>250</v>
      </c>
      <c r="C75" s="342"/>
      <c r="D75" s="342"/>
      <c r="E75" s="342"/>
      <c r="F75" s="342"/>
      <c r="G75" s="342"/>
      <c r="H75" s="319">
        <f>P36</f>
        <v>0.03</v>
      </c>
      <c r="I75" s="319"/>
      <c r="J75" s="261">
        <f>P37</f>
        <v>1</v>
      </c>
      <c r="K75" s="262"/>
      <c r="L75" s="298">
        <f>H75*J75</f>
        <v>0.03</v>
      </c>
      <c r="M75" s="298"/>
      <c r="N75" s="298"/>
      <c r="O75" s="299"/>
      <c r="P75" s="299"/>
      <c r="Q75" s="125"/>
      <c r="S75" s="125"/>
    </row>
    <row r="76" spans="2:16368" s="8" customFormat="1" ht="28.5" customHeight="1" thickTop="1" thickBot="1" x14ac:dyDescent="0.3">
      <c r="B76" s="307" t="s">
        <v>4</v>
      </c>
      <c r="C76" s="307"/>
      <c r="D76" s="307"/>
      <c r="E76" s="307"/>
      <c r="F76" s="307"/>
      <c r="G76" s="307"/>
      <c r="H76" s="307"/>
      <c r="I76" s="307"/>
      <c r="J76" s="307"/>
      <c r="K76" s="307"/>
      <c r="L76" s="307"/>
      <c r="M76" s="307"/>
      <c r="N76" s="307"/>
      <c r="O76" s="307"/>
      <c r="P76" s="307"/>
    </row>
    <row r="77" spans="2:16368" s="8" customFormat="1" ht="30" customHeight="1" thickTop="1" thickBot="1" x14ac:dyDescent="0.3">
      <c r="B77" s="260" t="s">
        <v>252</v>
      </c>
      <c r="C77" s="260"/>
      <c r="D77" s="260"/>
      <c r="E77" s="260"/>
      <c r="F77" s="260"/>
      <c r="G77" s="260"/>
      <c r="H77" s="379">
        <f>+P41</f>
        <v>0.66</v>
      </c>
      <c r="I77" s="380"/>
      <c r="J77" s="261">
        <f>+P42</f>
        <v>0.17</v>
      </c>
      <c r="K77" s="262"/>
      <c r="L77" s="317">
        <f>$H$77*J77</f>
        <v>0.11220000000000001</v>
      </c>
      <c r="M77" s="317"/>
      <c r="N77" s="317"/>
      <c r="O77" s="318" t="s">
        <v>270</v>
      </c>
      <c r="P77" s="318"/>
      <c r="Q77" s="125"/>
      <c r="R77" s="242"/>
      <c r="S77" s="125"/>
    </row>
    <row r="78" spans="2:16368" s="8" customFormat="1" ht="30" customHeight="1" thickTop="1" thickBot="1" x14ac:dyDescent="0.3">
      <c r="B78" s="260" t="s">
        <v>260</v>
      </c>
      <c r="C78" s="260"/>
      <c r="D78" s="260"/>
      <c r="E78" s="260"/>
      <c r="F78" s="260"/>
      <c r="G78" s="260"/>
      <c r="H78" s="381"/>
      <c r="I78" s="382"/>
      <c r="J78" s="261">
        <f>+P51</f>
        <v>0.52</v>
      </c>
      <c r="K78" s="262"/>
      <c r="L78" s="298">
        <f>$H$77*J78</f>
        <v>0.34320000000000001</v>
      </c>
      <c r="M78" s="298"/>
      <c r="N78" s="298"/>
      <c r="O78" s="299" t="s">
        <v>270</v>
      </c>
      <c r="P78" s="299"/>
      <c r="Q78" s="125"/>
    </row>
    <row r="79" spans="2:16368" s="8" customFormat="1" ht="30" customHeight="1" thickTop="1" thickBot="1" x14ac:dyDescent="0.3">
      <c r="B79" s="260" t="s">
        <v>492</v>
      </c>
      <c r="C79" s="260"/>
      <c r="D79" s="260"/>
      <c r="E79" s="260"/>
      <c r="F79" s="260"/>
      <c r="G79" s="260"/>
      <c r="H79" s="381"/>
      <c r="I79" s="382"/>
      <c r="J79" s="261">
        <f>+P57</f>
        <v>0.15</v>
      </c>
      <c r="K79" s="262"/>
      <c r="L79" s="298">
        <f>$H$77*J79</f>
        <v>9.9000000000000005E-2</v>
      </c>
      <c r="M79" s="298"/>
      <c r="N79" s="298"/>
      <c r="O79" s="299"/>
      <c r="P79" s="299"/>
      <c r="Q79" s="125"/>
      <c r="R79" s="243"/>
      <c r="S79" s="125"/>
    </row>
    <row r="80" spans="2:16368" s="8" customFormat="1" ht="30" customHeight="1" thickTop="1" thickBot="1" x14ac:dyDescent="0.3">
      <c r="B80" s="260" t="s">
        <v>477</v>
      </c>
      <c r="C80" s="260"/>
      <c r="D80" s="260"/>
      <c r="E80" s="260"/>
      <c r="F80" s="260"/>
      <c r="G80" s="260"/>
      <c r="H80" s="383"/>
      <c r="I80" s="384"/>
      <c r="J80" s="261">
        <f>+P61</f>
        <v>0.16</v>
      </c>
      <c r="K80" s="262"/>
      <c r="L80" s="298">
        <f>$H$77*J80</f>
        <v>0.10560000000000001</v>
      </c>
      <c r="M80" s="298"/>
      <c r="N80" s="298"/>
      <c r="O80" s="299" t="s">
        <v>270</v>
      </c>
      <c r="P80" s="299"/>
      <c r="Q80" s="125"/>
      <c r="R80" s="242"/>
    </row>
    <row r="81" spans="2:17" s="8" customFormat="1" ht="34.5" customHeight="1" thickTop="1" thickBot="1" x14ac:dyDescent="0.3">
      <c r="B81" s="385" t="s">
        <v>5</v>
      </c>
      <c r="C81" s="386"/>
      <c r="D81" s="386"/>
      <c r="E81" s="386"/>
      <c r="F81" s="386"/>
      <c r="G81" s="387"/>
      <c r="H81" s="388">
        <f>H71+H75+H77</f>
        <v>1</v>
      </c>
      <c r="I81" s="389"/>
      <c r="J81" s="391" t="s">
        <v>78</v>
      </c>
      <c r="K81" s="392"/>
      <c r="L81" s="392"/>
      <c r="M81" s="392"/>
      <c r="N81" s="393"/>
      <c r="O81" s="390">
        <f>L71+L77+L78+L80</f>
        <v>0.67880000000000007</v>
      </c>
      <c r="P81" s="390"/>
    </row>
    <row r="82" spans="2:17" s="12" customFormat="1" ht="35.1" customHeight="1" thickTop="1" thickBot="1" x14ac:dyDescent="0.3">
      <c r="B82" s="253" t="s">
        <v>20</v>
      </c>
      <c r="C82" s="254"/>
      <c r="D82" s="254"/>
      <c r="E82" s="254"/>
      <c r="F82" s="254"/>
      <c r="G82" s="254"/>
      <c r="H82" s="254"/>
      <c r="I82" s="254"/>
      <c r="J82" s="254"/>
      <c r="K82" s="254"/>
      <c r="L82" s="254"/>
      <c r="M82" s="254"/>
      <c r="N82" s="255"/>
      <c r="O82" s="46" t="s">
        <v>210</v>
      </c>
      <c r="P82" s="59">
        <f>'5 - DU'!C14</f>
        <v>228</v>
      </c>
    </row>
    <row r="83" spans="2:17" s="7" customFormat="1" ht="38.25" customHeight="1" thickTop="1" thickBot="1" x14ac:dyDescent="0.3">
      <c r="B83" s="289" t="s">
        <v>0</v>
      </c>
      <c r="C83" s="290"/>
      <c r="D83" s="289" t="s">
        <v>116</v>
      </c>
      <c r="E83" s="312"/>
      <c r="F83" s="290"/>
      <c r="G83" s="280" t="s">
        <v>213</v>
      </c>
      <c r="H83" s="281"/>
      <c r="I83" s="282"/>
      <c r="J83" s="280" t="s">
        <v>214</v>
      </c>
      <c r="K83" s="281"/>
      <c r="L83" s="282"/>
      <c r="M83" s="289" t="s">
        <v>56</v>
      </c>
      <c r="N83" s="290"/>
      <c r="O83" s="258" t="s">
        <v>113</v>
      </c>
      <c r="P83" s="258" t="s">
        <v>112</v>
      </c>
    </row>
    <row r="84" spans="2:17" ht="63" customHeight="1" thickTop="1" thickBot="1" x14ac:dyDescent="0.3">
      <c r="B84" s="291"/>
      <c r="C84" s="292"/>
      <c r="D84" s="291"/>
      <c r="E84" s="313"/>
      <c r="F84" s="292"/>
      <c r="G84" s="47" t="s">
        <v>93</v>
      </c>
      <c r="H84" s="47" t="s">
        <v>94</v>
      </c>
      <c r="I84" s="47" t="s">
        <v>95</v>
      </c>
      <c r="J84" s="47" t="s">
        <v>96</v>
      </c>
      <c r="K84" s="47" t="s">
        <v>97</v>
      </c>
      <c r="L84" s="47" t="s">
        <v>98</v>
      </c>
      <c r="M84" s="291"/>
      <c r="N84" s="292"/>
      <c r="O84" s="259"/>
      <c r="P84" s="259"/>
    </row>
    <row r="85" spans="2:17" ht="24.9" customHeight="1" thickTop="1" thickBot="1" x14ac:dyDescent="0.3">
      <c r="B85" s="293" t="s">
        <v>32</v>
      </c>
      <c r="C85" s="294"/>
      <c r="D85" s="314">
        <v>20</v>
      </c>
      <c r="E85" s="315"/>
      <c r="F85" s="316"/>
      <c r="G85" s="32">
        <v>15</v>
      </c>
      <c r="H85" s="32">
        <f>G85*$P$82</f>
        <v>3420</v>
      </c>
      <c r="I85" s="32">
        <f>D85*G85</f>
        <v>300</v>
      </c>
      <c r="J85" s="32"/>
      <c r="K85" s="32">
        <f>J85*$P$82</f>
        <v>0</v>
      </c>
      <c r="L85" s="33">
        <f>(K85*I85)/H85</f>
        <v>0</v>
      </c>
      <c r="M85" s="357">
        <f t="shared" ref="M85:M92" si="5">J85-G85</f>
        <v>-15</v>
      </c>
      <c r="N85" s="358"/>
      <c r="O85" s="34">
        <f>L85/I85</f>
        <v>0</v>
      </c>
      <c r="P85" s="34">
        <f>K85/H85</f>
        <v>0</v>
      </c>
      <c r="Q85" s="19"/>
    </row>
    <row r="86" spans="2:17" ht="24.9" customHeight="1" thickTop="1" thickBot="1" x14ac:dyDescent="0.3">
      <c r="B86" s="256" t="s">
        <v>108</v>
      </c>
      <c r="C86" s="257"/>
      <c r="D86" s="283">
        <v>16</v>
      </c>
      <c r="E86" s="284"/>
      <c r="F86" s="285"/>
      <c r="G86" s="32">
        <v>45</v>
      </c>
      <c r="H86" s="32">
        <f t="shared" ref="H86:H92" si="6">G86*$P$82</f>
        <v>10260</v>
      </c>
      <c r="I86" s="32">
        <f t="shared" ref="I86:I88" si="7">D86*G86</f>
        <v>720</v>
      </c>
      <c r="J86" s="32"/>
      <c r="K86" s="32">
        <f t="shared" ref="K86:K92" si="8">J86*$P$82</f>
        <v>0</v>
      </c>
      <c r="L86" s="33">
        <f t="shared" ref="L86:L92" si="9">(K86*I86)/H86</f>
        <v>0</v>
      </c>
      <c r="M86" s="357">
        <f t="shared" si="5"/>
        <v>-45</v>
      </c>
      <c r="N86" s="358"/>
      <c r="O86" s="34">
        <f t="shared" ref="O86:O92" si="10">L86/I86</f>
        <v>0</v>
      </c>
      <c r="P86" s="34">
        <f t="shared" ref="P86:P92" si="11">K86/H86</f>
        <v>0</v>
      </c>
    </row>
    <row r="87" spans="2:17" ht="24.9" customHeight="1" thickTop="1" thickBot="1" x14ac:dyDescent="0.3">
      <c r="B87" s="256" t="s">
        <v>104</v>
      </c>
      <c r="C87" s="257"/>
      <c r="D87" s="283">
        <v>12</v>
      </c>
      <c r="E87" s="284"/>
      <c r="F87" s="285"/>
      <c r="G87" s="32">
        <v>364</v>
      </c>
      <c r="H87" s="32">
        <f t="shared" si="6"/>
        <v>82992</v>
      </c>
      <c r="I87" s="32">
        <f t="shared" si="7"/>
        <v>4368</v>
      </c>
      <c r="J87" s="32"/>
      <c r="K87" s="32">
        <f t="shared" si="8"/>
        <v>0</v>
      </c>
      <c r="L87" s="33">
        <f t="shared" si="9"/>
        <v>0</v>
      </c>
      <c r="M87" s="357">
        <f t="shared" si="5"/>
        <v>-364</v>
      </c>
      <c r="N87" s="358"/>
      <c r="O87" s="34">
        <f t="shared" si="10"/>
        <v>0</v>
      </c>
      <c r="P87" s="34">
        <f t="shared" si="11"/>
        <v>0</v>
      </c>
    </row>
    <row r="88" spans="2:17" ht="24.9" customHeight="1" thickTop="1" thickBot="1" x14ac:dyDescent="0.3">
      <c r="B88" s="256" t="s">
        <v>103</v>
      </c>
      <c r="C88" s="257"/>
      <c r="D88" s="283">
        <v>12</v>
      </c>
      <c r="E88" s="284"/>
      <c r="F88" s="285"/>
      <c r="G88" s="32">
        <v>49</v>
      </c>
      <c r="H88" s="32">
        <f t="shared" si="6"/>
        <v>11172</v>
      </c>
      <c r="I88" s="32">
        <f t="shared" si="7"/>
        <v>588</v>
      </c>
      <c r="J88" s="32"/>
      <c r="K88" s="32">
        <f t="shared" si="8"/>
        <v>0</v>
      </c>
      <c r="L88" s="33">
        <f t="shared" si="9"/>
        <v>0</v>
      </c>
      <c r="M88" s="357">
        <f t="shared" si="5"/>
        <v>-49</v>
      </c>
      <c r="N88" s="358"/>
      <c r="O88" s="34">
        <f t="shared" si="10"/>
        <v>0</v>
      </c>
      <c r="P88" s="34">
        <f t="shared" si="11"/>
        <v>0</v>
      </c>
    </row>
    <row r="89" spans="2:17" ht="24.9" customHeight="1" thickTop="1" thickBot="1" x14ac:dyDescent="0.3">
      <c r="B89" s="256" t="s">
        <v>107</v>
      </c>
      <c r="C89" s="257"/>
      <c r="D89" s="283">
        <v>9</v>
      </c>
      <c r="E89" s="284"/>
      <c r="F89" s="285"/>
      <c r="G89" s="32">
        <v>6</v>
      </c>
      <c r="H89" s="32">
        <f t="shared" si="6"/>
        <v>1368</v>
      </c>
      <c r="I89" s="32">
        <f>D89*G89</f>
        <v>54</v>
      </c>
      <c r="J89" s="32"/>
      <c r="K89" s="32">
        <f t="shared" si="8"/>
        <v>0</v>
      </c>
      <c r="L89" s="33">
        <f t="shared" si="9"/>
        <v>0</v>
      </c>
      <c r="M89" s="357">
        <f t="shared" si="5"/>
        <v>-6</v>
      </c>
      <c r="N89" s="358"/>
      <c r="O89" s="34">
        <f t="shared" si="10"/>
        <v>0</v>
      </c>
      <c r="P89" s="34">
        <f t="shared" si="11"/>
        <v>0</v>
      </c>
    </row>
    <row r="90" spans="2:17" ht="24.9" customHeight="1" thickTop="1" thickBot="1" x14ac:dyDescent="0.3">
      <c r="B90" s="256" t="s">
        <v>105</v>
      </c>
      <c r="C90" s="257"/>
      <c r="D90" s="283">
        <v>8</v>
      </c>
      <c r="E90" s="284"/>
      <c r="F90" s="285"/>
      <c r="G90" s="32">
        <v>18</v>
      </c>
      <c r="H90" s="32">
        <f t="shared" si="6"/>
        <v>4104</v>
      </c>
      <c r="I90" s="32">
        <f>D90*G90</f>
        <v>144</v>
      </c>
      <c r="J90" s="32"/>
      <c r="K90" s="32">
        <f t="shared" si="8"/>
        <v>0</v>
      </c>
      <c r="L90" s="33">
        <f t="shared" si="9"/>
        <v>0</v>
      </c>
      <c r="M90" s="357">
        <f t="shared" si="5"/>
        <v>-18</v>
      </c>
      <c r="N90" s="358"/>
      <c r="O90" s="34">
        <f t="shared" si="10"/>
        <v>0</v>
      </c>
      <c r="P90" s="34">
        <f t="shared" si="11"/>
        <v>0</v>
      </c>
    </row>
    <row r="91" spans="2:17" ht="24.9" customHeight="1" thickTop="1" thickBot="1" x14ac:dyDescent="0.3">
      <c r="B91" s="256" t="s">
        <v>106</v>
      </c>
      <c r="C91" s="257"/>
      <c r="D91" s="283">
        <v>8</v>
      </c>
      <c r="E91" s="284"/>
      <c r="F91" s="285"/>
      <c r="G91" s="32">
        <v>132</v>
      </c>
      <c r="H91" s="32">
        <f t="shared" si="6"/>
        <v>30096</v>
      </c>
      <c r="I91" s="32">
        <f>D91*G91</f>
        <v>1056</v>
      </c>
      <c r="J91" s="32"/>
      <c r="K91" s="32">
        <f t="shared" si="8"/>
        <v>0</v>
      </c>
      <c r="L91" s="33">
        <f t="shared" si="9"/>
        <v>0</v>
      </c>
      <c r="M91" s="357">
        <f t="shared" si="5"/>
        <v>-132</v>
      </c>
      <c r="N91" s="358"/>
      <c r="O91" s="34">
        <f t="shared" si="10"/>
        <v>0</v>
      </c>
      <c r="P91" s="34">
        <f t="shared" si="11"/>
        <v>0</v>
      </c>
    </row>
    <row r="92" spans="2:17" ht="24.9" customHeight="1" thickTop="1" thickBot="1" x14ac:dyDescent="0.3">
      <c r="B92" s="256" t="s">
        <v>33</v>
      </c>
      <c r="C92" s="257"/>
      <c r="D92" s="283">
        <v>5</v>
      </c>
      <c r="E92" s="284"/>
      <c r="F92" s="285"/>
      <c r="G92" s="32">
        <v>14</v>
      </c>
      <c r="H92" s="32">
        <f t="shared" si="6"/>
        <v>3192</v>
      </c>
      <c r="I92" s="32">
        <f t="shared" ref="I92" si="12">D92*G92</f>
        <v>70</v>
      </c>
      <c r="J92" s="32"/>
      <c r="K92" s="32">
        <f t="shared" si="8"/>
        <v>0</v>
      </c>
      <c r="L92" s="33">
        <f t="shared" si="9"/>
        <v>0</v>
      </c>
      <c r="M92" s="357">
        <f t="shared" si="5"/>
        <v>-14</v>
      </c>
      <c r="N92" s="358"/>
      <c r="O92" s="34">
        <f t="shared" si="10"/>
        <v>0</v>
      </c>
      <c r="P92" s="34">
        <f t="shared" si="11"/>
        <v>0</v>
      </c>
    </row>
    <row r="93" spans="2:17" ht="31.5" customHeight="1" thickTop="1" thickBot="1" x14ac:dyDescent="0.3">
      <c r="B93" s="309"/>
      <c r="C93" s="310"/>
      <c r="D93" s="310"/>
      <c r="E93" s="310"/>
      <c r="F93" s="311"/>
      <c r="G93" s="29">
        <f t="shared" ref="G93:L93" si="13">SUM(G85:G92)</f>
        <v>643</v>
      </c>
      <c r="H93" s="30">
        <f t="shared" si="13"/>
        <v>146604</v>
      </c>
      <c r="I93" s="30">
        <f t="shared" si="13"/>
        <v>7300</v>
      </c>
      <c r="J93" s="30">
        <f t="shared" si="13"/>
        <v>0</v>
      </c>
      <c r="K93" s="30">
        <f>SUM(K85:K92)</f>
        <v>0</v>
      </c>
      <c r="L93" s="30">
        <f t="shared" si="13"/>
        <v>0</v>
      </c>
      <c r="M93" s="359">
        <f t="shared" ref="M93" si="14">J93-G93</f>
        <v>-643</v>
      </c>
      <c r="N93" s="360"/>
      <c r="O93" s="31">
        <f>L93/I93</f>
        <v>0</v>
      </c>
      <c r="P93" s="31">
        <f>K93/H93</f>
        <v>0</v>
      </c>
    </row>
    <row r="94" spans="2:17" ht="35.1" customHeight="1" thickTop="1" thickBot="1" x14ac:dyDescent="0.3">
      <c r="B94" s="276" t="s">
        <v>21</v>
      </c>
      <c r="C94" s="277"/>
      <c r="D94" s="277"/>
      <c r="E94" s="277"/>
      <c r="F94" s="277"/>
      <c r="G94" s="277"/>
      <c r="H94" s="277"/>
      <c r="I94" s="277"/>
      <c r="J94" s="277"/>
      <c r="K94" s="277"/>
      <c r="L94" s="277"/>
      <c r="M94" s="277"/>
      <c r="N94" s="277"/>
      <c r="O94" s="277"/>
      <c r="P94" s="278"/>
    </row>
    <row r="95" spans="2:17" ht="55.5" customHeight="1" thickTop="1" thickBot="1" x14ac:dyDescent="0.3">
      <c r="B95" s="279" t="s">
        <v>0</v>
      </c>
      <c r="C95" s="279"/>
      <c r="D95" s="279"/>
      <c r="E95" s="279"/>
      <c r="F95" s="279"/>
      <c r="G95" s="279"/>
      <c r="H95" s="279"/>
      <c r="I95" s="308" t="s">
        <v>30</v>
      </c>
      <c r="J95" s="308"/>
      <c r="K95" s="48" t="s">
        <v>74</v>
      </c>
      <c r="L95" s="48" t="s">
        <v>101</v>
      </c>
      <c r="M95" s="48" t="s">
        <v>215</v>
      </c>
      <c r="N95" s="48" t="s">
        <v>223</v>
      </c>
      <c r="O95" s="48" t="s">
        <v>224</v>
      </c>
      <c r="P95" s="48" t="s">
        <v>225</v>
      </c>
    </row>
    <row r="96" spans="2:17" ht="24.9" customHeight="1" thickTop="1" thickBot="1" x14ac:dyDescent="0.3">
      <c r="B96" s="275" t="s">
        <v>28</v>
      </c>
      <c r="C96" s="275"/>
      <c r="D96" s="275"/>
      <c r="E96" s="275"/>
      <c r="F96" s="275"/>
      <c r="G96" s="275"/>
      <c r="H96" s="275"/>
      <c r="I96" s="271">
        <f t="shared" ref="I96" si="15">(I97+I98+I99+I100)</f>
        <v>42597493</v>
      </c>
      <c r="J96" s="271"/>
      <c r="K96" s="40">
        <f>(K97+K98+K99+K100)</f>
        <v>41718771</v>
      </c>
      <c r="L96" s="40">
        <f>(L97+L98+L99+L100)</f>
        <v>40034795</v>
      </c>
      <c r="M96" s="249">
        <f>(M97+M98+M99+M100)</f>
        <v>0</v>
      </c>
      <c r="N96" s="31">
        <f t="shared" ref="N96" si="16">+M96/I96</f>
        <v>0</v>
      </c>
      <c r="O96" s="113">
        <f t="shared" ref="O96" si="17">+M96/K96</f>
        <v>0</v>
      </c>
      <c r="P96" s="113">
        <f t="shared" ref="P96" si="18">+M96/L96</f>
        <v>0</v>
      </c>
    </row>
    <row r="97" spans="2:17" ht="24.9" customHeight="1" thickTop="1" thickBot="1" x14ac:dyDescent="0.3">
      <c r="B97" s="274" t="s">
        <v>6</v>
      </c>
      <c r="C97" s="274"/>
      <c r="D97" s="274"/>
      <c r="E97" s="274"/>
      <c r="F97" s="274"/>
      <c r="G97" s="274"/>
      <c r="H97" s="274"/>
      <c r="I97" s="269">
        <v>21531239</v>
      </c>
      <c r="J97" s="270"/>
      <c r="K97" s="247">
        <v>21943114</v>
      </c>
      <c r="L97" s="247">
        <v>21943114</v>
      </c>
      <c r="M97" s="251"/>
      <c r="N97" s="252">
        <f>M97/I97</f>
        <v>0</v>
      </c>
      <c r="O97" s="115">
        <f>M97/K97</f>
        <v>0</v>
      </c>
      <c r="P97" s="115">
        <f>M97/L97</f>
        <v>0</v>
      </c>
    </row>
    <row r="98" spans="2:17" ht="24.9" customHeight="1" thickTop="1" thickBot="1" x14ac:dyDescent="0.3">
      <c r="B98" s="274" t="s">
        <v>7</v>
      </c>
      <c r="C98" s="274"/>
      <c r="D98" s="274"/>
      <c r="E98" s="274"/>
      <c r="F98" s="274"/>
      <c r="G98" s="274"/>
      <c r="H98" s="274"/>
      <c r="I98" s="269">
        <v>13018047</v>
      </c>
      <c r="J98" s="270"/>
      <c r="K98" s="247">
        <v>13622558</v>
      </c>
      <c r="L98" s="247">
        <v>11938582</v>
      </c>
      <c r="M98" s="251"/>
      <c r="N98" s="252">
        <f>M98/I98</f>
        <v>0</v>
      </c>
      <c r="O98" s="115">
        <f t="shared" ref="O98:O100" si="19">M98/K98</f>
        <v>0</v>
      </c>
      <c r="P98" s="115">
        <f t="shared" ref="P98:P100" si="20">M98/L98</f>
        <v>0</v>
      </c>
    </row>
    <row r="99" spans="2:17" ht="24.9" customHeight="1" thickTop="1" thickBot="1" x14ac:dyDescent="0.3">
      <c r="B99" s="274" t="s">
        <v>8</v>
      </c>
      <c r="C99" s="274"/>
      <c r="D99" s="274"/>
      <c r="E99" s="274"/>
      <c r="F99" s="274"/>
      <c r="G99" s="274"/>
      <c r="H99" s="274"/>
      <c r="I99" s="269">
        <v>4701623</v>
      </c>
      <c r="J99" s="270"/>
      <c r="K99" s="247">
        <v>4200540</v>
      </c>
      <c r="L99" s="247">
        <v>4200540</v>
      </c>
      <c r="M99" s="251"/>
      <c r="N99" s="252">
        <f t="shared" ref="N99:N100" si="21">M99/I99</f>
        <v>0</v>
      </c>
      <c r="O99" s="115">
        <f t="shared" si="19"/>
        <v>0</v>
      </c>
      <c r="P99" s="115">
        <f t="shared" si="20"/>
        <v>0</v>
      </c>
    </row>
    <row r="100" spans="2:17" ht="24.9" customHeight="1" thickTop="1" thickBot="1" x14ac:dyDescent="0.3">
      <c r="B100" s="274" t="s">
        <v>37</v>
      </c>
      <c r="C100" s="274"/>
      <c r="D100" s="274"/>
      <c r="E100" s="274"/>
      <c r="F100" s="274"/>
      <c r="G100" s="274"/>
      <c r="H100" s="274"/>
      <c r="I100" s="269">
        <v>3346584</v>
      </c>
      <c r="J100" s="270"/>
      <c r="K100" s="247">
        <v>1952559</v>
      </c>
      <c r="L100" s="247">
        <v>1952559</v>
      </c>
      <c r="M100" s="251"/>
      <c r="N100" s="252">
        <f t="shared" si="21"/>
        <v>0</v>
      </c>
      <c r="O100" s="115">
        <f t="shared" si="19"/>
        <v>0</v>
      </c>
      <c r="P100" s="115">
        <f t="shared" si="20"/>
        <v>0</v>
      </c>
    </row>
    <row r="101" spans="2:17" ht="24.9" customHeight="1" thickTop="1" thickBot="1" x14ac:dyDescent="0.3">
      <c r="B101" s="275" t="s">
        <v>29</v>
      </c>
      <c r="C101" s="275"/>
      <c r="D101" s="275"/>
      <c r="E101" s="275"/>
      <c r="F101" s="275"/>
      <c r="G101" s="275"/>
      <c r="H101" s="275"/>
      <c r="I101" s="271">
        <f>SUM(I102:J105)</f>
        <v>644532591</v>
      </c>
      <c r="J101" s="271"/>
      <c r="K101" s="249">
        <f t="shared" ref="K101:M101" si="22">K102+K103+K104+K105</f>
        <v>597423194</v>
      </c>
      <c r="L101" s="40">
        <f t="shared" si="22"/>
        <v>596900606</v>
      </c>
      <c r="M101" s="249">
        <f t="shared" si="22"/>
        <v>0</v>
      </c>
      <c r="N101" s="31">
        <f t="shared" ref="N101" si="23">+M101/I101</f>
        <v>0</v>
      </c>
      <c r="O101" s="113">
        <f t="shared" ref="O101" si="24">+M101/K101</f>
        <v>0</v>
      </c>
      <c r="P101" s="113">
        <f t="shared" ref="P101" si="25">+M101/L101</f>
        <v>0</v>
      </c>
    </row>
    <row r="102" spans="2:17" ht="24.9" hidden="1" customHeight="1" thickTop="1" thickBot="1" x14ac:dyDescent="0.3">
      <c r="B102" s="274" t="s">
        <v>6</v>
      </c>
      <c r="C102" s="274"/>
      <c r="D102" s="274"/>
      <c r="E102" s="274"/>
      <c r="F102" s="274"/>
      <c r="G102" s="274"/>
      <c r="H102" s="274"/>
      <c r="I102" s="272"/>
      <c r="J102" s="272"/>
      <c r="K102" s="247"/>
      <c r="L102" s="114"/>
      <c r="M102" s="247"/>
      <c r="N102" s="252" t="e">
        <f>M102/I102</f>
        <v>#DIV/0!</v>
      </c>
      <c r="O102" s="115" t="e">
        <f>M102/K102</f>
        <v>#DIV/0!</v>
      </c>
      <c r="P102" s="115" t="e">
        <f>M102/L102</f>
        <v>#DIV/0!</v>
      </c>
      <c r="Q102" s="13"/>
    </row>
    <row r="103" spans="2:17" ht="24.9" hidden="1" customHeight="1" thickTop="1" thickBot="1" x14ac:dyDescent="0.3">
      <c r="B103" s="274" t="s">
        <v>7</v>
      </c>
      <c r="C103" s="274"/>
      <c r="D103" s="274"/>
      <c r="E103" s="274"/>
      <c r="F103" s="274"/>
      <c r="G103" s="274"/>
      <c r="H103" s="274"/>
      <c r="I103" s="272"/>
      <c r="J103" s="272"/>
      <c r="K103" s="247"/>
      <c r="L103" s="114"/>
      <c r="M103" s="247"/>
      <c r="N103" s="252" t="e">
        <f t="shared" ref="N103:N105" si="26">M103/I103</f>
        <v>#DIV/0!</v>
      </c>
      <c r="O103" s="115" t="e">
        <f t="shared" ref="O103:O105" si="27">M103/K103</f>
        <v>#DIV/0!</v>
      </c>
      <c r="P103" s="115" t="e">
        <f t="shared" ref="P103:P105" si="28">M103/L103</f>
        <v>#DIV/0!</v>
      </c>
      <c r="Q103" s="14"/>
    </row>
    <row r="104" spans="2:17" ht="24.9" customHeight="1" thickTop="1" thickBot="1" x14ac:dyDescent="0.3">
      <c r="B104" s="274" t="s">
        <v>8</v>
      </c>
      <c r="C104" s="274"/>
      <c r="D104" s="274"/>
      <c r="E104" s="274"/>
      <c r="F104" s="274"/>
      <c r="G104" s="274"/>
      <c r="H104" s="274"/>
      <c r="I104" s="273">
        <v>407092798</v>
      </c>
      <c r="J104" s="273"/>
      <c r="K104" s="247">
        <v>194904473</v>
      </c>
      <c r="L104" s="247">
        <v>194635635</v>
      </c>
      <c r="M104" s="247"/>
      <c r="N104" s="252">
        <f t="shared" si="26"/>
        <v>0</v>
      </c>
      <c r="O104" s="115">
        <f t="shared" si="27"/>
        <v>0</v>
      </c>
      <c r="P104" s="115">
        <f t="shared" si="28"/>
        <v>0</v>
      </c>
    </row>
    <row r="105" spans="2:17" ht="24.9" customHeight="1" thickTop="1" thickBot="1" x14ac:dyDescent="0.3">
      <c r="B105" s="274" t="s">
        <v>37</v>
      </c>
      <c r="C105" s="274"/>
      <c r="D105" s="274"/>
      <c r="E105" s="274"/>
      <c r="F105" s="274"/>
      <c r="G105" s="274"/>
      <c r="H105" s="274"/>
      <c r="I105" s="273">
        <v>237439793</v>
      </c>
      <c r="J105" s="273"/>
      <c r="K105" s="247">
        <v>402518721</v>
      </c>
      <c r="L105" s="247">
        <v>402264971</v>
      </c>
      <c r="M105" s="247"/>
      <c r="N105" s="252">
        <f t="shared" si="26"/>
        <v>0</v>
      </c>
      <c r="O105" s="115">
        <f t="shared" si="27"/>
        <v>0</v>
      </c>
      <c r="P105" s="115">
        <f t="shared" si="28"/>
        <v>0</v>
      </c>
    </row>
    <row r="106" spans="2:17" ht="24.9" customHeight="1" thickTop="1" thickBot="1" x14ac:dyDescent="0.3">
      <c r="B106" s="275" t="s">
        <v>117</v>
      </c>
      <c r="C106" s="275"/>
      <c r="D106" s="275"/>
      <c r="E106" s="275"/>
      <c r="F106" s="275"/>
      <c r="G106" s="275"/>
      <c r="H106" s="275"/>
      <c r="I106" s="337">
        <v>2731909350</v>
      </c>
      <c r="J106" s="337"/>
      <c r="K106" s="248">
        <v>2373662239</v>
      </c>
      <c r="L106" s="248">
        <v>2373422411</v>
      </c>
      <c r="M106" s="248"/>
      <c r="N106" s="31">
        <f>M106/I106</f>
        <v>0</v>
      </c>
      <c r="O106" s="113">
        <f>M106/K106</f>
        <v>0</v>
      </c>
      <c r="P106" s="113">
        <f>M106/L106</f>
        <v>0</v>
      </c>
    </row>
    <row r="107" spans="2:17" ht="24.9" customHeight="1" thickTop="1" thickBot="1" x14ac:dyDescent="0.3">
      <c r="B107" s="275" t="s">
        <v>121</v>
      </c>
      <c r="C107" s="275"/>
      <c r="D107" s="275"/>
      <c r="E107" s="275"/>
      <c r="F107" s="275"/>
      <c r="G107" s="275"/>
      <c r="H107" s="275"/>
      <c r="I107" s="367">
        <f>I96+I101+I106</f>
        <v>3419039434</v>
      </c>
      <c r="J107" s="367"/>
      <c r="K107" s="250">
        <f>K96+K101+K106</f>
        <v>3012804204</v>
      </c>
      <c r="L107" s="116">
        <f>L96+L101+L106</f>
        <v>3010357812</v>
      </c>
      <c r="M107" s="250">
        <f>M96+M101+M106</f>
        <v>0</v>
      </c>
      <c r="N107" s="31">
        <f>$M$107/I107</f>
        <v>0</v>
      </c>
      <c r="O107" s="113">
        <f>M107/K107</f>
        <v>0</v>
      </c>
      <c r="P107" s="113">
        <f>M107/L107</f>
        <v>0</v>
      </c>
    </row>
    <row r="108" spans="2:17" ht="36" customHeight="1" thickTop="1" thickBot="1" x14ac:dyDescent="0.3">
      <c r="B108" s="396" t="s">
        <v>212</v>
      </c>
      <c r="C108" s="397"/>
      <c r="D108" s="397"/>
      <c r="E108" s="397"/>
      <c r="F108" s="397"/>
      <c r="G108" s="397"/>
      <c r="H108" s="397"/>
      <c r="I108" s="397"/>
      <c r="J108" s="397"/>
      <c r="K108" s="397"/>
      <c r="L108" s="397"/>
      <c r="M108" s="397"/>
      <c r="N108" s="397"/>
      <c r="O108" s="397"/>
      <c r="P108" s="398"/>
    </row>
    <row r="109" spans="2:17" ht="27.75" customHeight="1" thickTop="1" thickBot="1" x14ac:dyDescent="0.3">
      <c r="B109" s="346" t="s">
        <v>57</v>
      </c>
      <c r="C109" s="347"/>
      <c r="D109" s="347"/>
      <c r="E109" s="347"/>
      <c r="F109" s="347"/>
      <c r="G109" s="348"/>
      <c r="H109" s="355" t="s">
        <v>109</v>
      </c>
      <c r="I109" s="356"/>
      <c r="J109" s="399" t="s">
        <v>118</v>
      </c>
      <c r="K109" s="400"/>
      <c r="L109" s="401"/>
      <c r="M109" s="399" t="s">
        <v>119</v>
      </c>
      <c r="N109" s="401"/>
      <c r="O109" s="399" t="s">
        <v>120</v>
      </c>
      <c r="P109" s="401"/>
    </row>
    <row r="110" spans="2:17" ht="26.25" customHeight="1" thickTop="1" thickBot="1" x14ac:dyDescent="0.3">
      <c r="B110" s="349"/>
      <c r="C110" s="350"/>
      <c r="D110" s="350"/>
      <c r="E110" s="350"/>
      <c r="F110" s="350"/>
      <c r="G110" s="351"/>
      <c r="H110" s="394" t="s">
        <v>99</v>
      </c>
      <c r="I110" s="395"/>
      <c r="J110" s="263"/>
      <c r="K110" s="264"/>
      <c r="L110" s="264"/>
      <c r="M110" s="264"/>
      <c r="N110" s="264"/>
      <c r="O110" s="264"/>
      <c r="P110" s="265"/>
    </row>
    <row r="111" spans="2:17" ht="26.25" customHeight="1" thickTop="1" thickBot="1" x14ac:dyDescent="0.3">
      <c r="B111" s="352"/>
      <c r="C111" s="353"/>
      <c r="D111" s="353"/>
      <c r="E111" s="353"/>
      <c r="F111" s="353"/>
      <c r="G111" s="354"/>
      <c r="H111" s="394" t="s">
        <v>100</v>
      </c>
      <c r="I111" s="395"/>
      <c r="J111" s="266"/>
      <c r="K111" s="267"/>
      <c r="L111" s="267"/>
      <c r="M111" s="267"/>
      <c r="N111" s="267"/>
      <c r="O111" s="267"/>
      <c r="P111" s="268"/>
    </row>
    <row r="112" spans="2:17" ht="37.5" customHeight="1" thickTop="1" thickBot="1" x14ac:dyDescent="0.3">
      <c r="B112" s="49" t="s">
        <v>114</v>
      </c>
      <c r="C112" s="368" t="s">
        <v>115</v>
      </c>
      <c r="D112" s="369"/>
      <c r="E112" s="369"/>
      <c r="F112" s="369"/>
      <c r="G112" s="370"/>
      <c r="H112" s="364" t="s">
        <v>51</v>
      </c>
      <c r="I112" s="364"/>
      <c r="J112" s="364"/>
      <c r="K112" s="364"/>
      <c r="L112" s="364" t="s">
        <v>60</v>
      </c>
      <c r="M112" s="364"/>
      <c r="N112" s="364"/>
      <c r="O112" s="364"/>
      <c r="P112" s="364"/>
    </row>
    <row r="113" spans="2:16" s="6" customFormat="1" ht="24.9" customHeight="1" thickTop="1" thickBot="1" x14ac:dyDescent="0.3">
      <c r="B113" s="39" t="s">
        <v>17</v>
      </c>
      <c r="C113" s="338" t="str">
        <f>C21</f>
        <v>Taxa de pagamentos realizados no prazo programado</v>
      </c>
      <c r="D113" s="338"/>
      <c r="E113" s="338"/>
      <c r="F113" s="338"/>
      <c r="G113" s="338"/>
      <c r="H113" s="340" t="s">
        <v>508</v>
      </c>
      <c r="I113" s="340"/>
      <c r="J113" s="340"/>
      <c r="K113" s="340"/>
      <c r="L113" s="286" t="s">
        <v>485</v>
      </c>
      <c r="M113" s="287"/>
      <c r="N113" s="287"/>
      <c r="O113" s="287"/>
      <c r="P113" s="341"/>
    </row>
    <row r="114" spans="2:16" s="6" customFormat="1" ht="24.9" customHeight="1" thickTop="1" thickBot="1" x14ac:dyDescent="0.3">
      <c r="B114" s="39" t="s">
        <v>46</v>
      </c>
      <c r="C114" s="338" t="s">
        <v>494</v>
      </c>
      <c r="D114" s="338"/>
      <c r="E114" s="338"/>
      <c r="F114" s="338"/>
      <c r="G114" s="338"/>
      <c r="H114" s="365" t="s">
        <v>327</v>
      </c>
      <c r="I114" s="288"/>
      <c r="J114" s="288"/>
      <c r="K114" s="366"/>
      <c r="L114" s="286" t="s">
        <v>485</v>
      </c>
      <c r="M114" s="287"/>
      <c r="N114" s="287"/>
      <c r="O114" s="287"/>
      <c r="P114" s="341"/>
    </row>
    <row r="115" spans="2:16" s="6" customFormat="1" ht="24.9" customHeight="1" thickTop="1" thickBot="1" x14ac:dyDescent="0.3">
      <c r="B115" s="39" t="s">
        <v>18</v>
      </c>
      <c r="C115" s="338" t="s">
        <v>497</v>
      </c>
      <c r="D115" s="339"/>
      <c r="E115" s="339"/>
      <c r="F115" s="339"/>
      <c r="G115" s="339"/>
      <c r="H115" s="340" t="s">
        <v>327</v>
      </c>
      <c r="I115" s="340"/>
      <c r="J115" s="340"/>
      <c r="K115" s="340"/>
      <c r="L115" s="286" t="s">
        <v>485</v>
      </c>
      <c r="M115" s="287"/>
      <c r="N115" s="287"/>
      <c r="O115" s="287"/>
      <c r="P115" s="341"/>
    </row>
    <row r="116" spans="2:16" s="6" customFormat="1" ht="24.9" customHeight="1" thickTop="1" thickBot="1" x14ac:dyDescent="0.3">
      <c r="B116" s="39" t="s">
        <v>19</v>
      </c>
      <c r="C116" s="338" t="s">
        <v>495</v>
      </c>
      <c r="D116" s="339"/>
      <c r="E116" s="339"/>
      <c r="F116" s="339"/>
      <c r="G116" s="339"/>
      <c r="H116" s="288" t="s">
        <v>327</v>
      </c>
      <c r="I116" s="288"/>
      <c r="J116" s="288"/>
      <c r="K116" s="288"/>
      <c r="L116" s="286" t="s">
        <v>485</v>
      </c>
      <c r="M116" s="287"/>
      <c r="N116" s="287"/>
      <c r="O116" s="287"/>
      <c r="P116" s="341"/>
    </row>
    <row r="117" spans="2:16" s="6" customFormat="1" ht="24.9" customHeight="1" thickTop="1" thickBot="1" x14ac:dyDescent="0.3">
      <c r="B117" s="137" t="s">
        <v>292</v>
      </c>
      <c r="C117" s="338" t="s">
        <v>496</v>
      </c>
      <c r="D117" s="339"/>
      <c r="E117" s="339"/>
      <c r="F117" s="339"/>
      <c r="G117" s="339"/>
      <c r="H117" s="288" t="s">
        <v>327</v>
      </c>
      <c r="I117" s="288"/>
      <c r="J117" s="288"/>
      <c r="K117" s="288"/>
      <c r="L117" s="286" t="s">
        <v>485</v>
      </c>
      <c r="M117" s="287"/>
      <c r="N117" s="287"/>
      <c r="O117" s="287"/>
      <c r="P117" s="341"/>
    </row>
    <row r="118" spans="2:16" s="6" customFormat="1" ht="24.9" customHeight="1" thickTop="1" thickBot="1" x14ac:dyDescent="0.3">
      <c r="B118" s="137" t="s">
        <v>293</v>
      </c>
      <c r="C118" s="338" t="str">
        <f t="shared" ref="C118:C119" si="29">C29</f>
        <v>Taxa de execução dos controlos de Investimento</v>
      </c>
      <c r="D118" s="339"/>
      <c r="E118" s="339"/>
      <c r="F118" s="339"/>
      <c r="G118" s="339"/>
      <c r="H118" s="288" t="s">
        <v>233</v>
      </c>
      <c r="I118" s="288"/>
      <c r="J118" s="288"/>
      <c r="K118" s="288"/>
      <c r="L118" s="286" t="s">
        <v>485</v>
      </c>
      <c r="M118" s="287"/>
      <c r="N118" s="287"/>
      <c r="O118" s="287"/>
      <c r="P118" s="341"/>
    </row>
    <row r="119" spans="2:16" s="6" customFormat="1" ht="24.9" customHeight="1" thickTop="1" thickBot="1" x14ac:dyDescent="0.3">
      <c r="B119" s="137" t="s">
        <v>294</v>
      </c>
      <c r="C119" s="338" t="str">
        <f t="shared" si="29"/>
        <v>Taxa de execução dos controlos de Fundos Operacionais</v>
      </c>
      <c r="D119" s="339"/>
      <c r="E119" s="339"/>
      <c r="F119" s="339"/>
      <c r="G119" s="339"/>
      <c r="H119" s="288" t="s">
        <v>233</v>
      </c>
      <c r="I119" s="288"/>
      <c r="J119" s="288"/>
      <c r="K119" s="288"/>
      <c r="L119" s="286" t="s">
        <v>485</v>
      </c>
      <c r="M119" s="287"/>
      <c r="N119" s="287"/>
      <c r="O119" s="287"/>
      <c r="P119" s="341"/>
    </row>
    <row r="120" spans="2:16" s="6" customFormat="1" ht="24.9" customHeight="1" thickTop="1" thickBot="1" x14ac:dyDescent="0.3">
      <c r="B120" s="137" t="s">
        <v>295</v>
      </c>
      <c r="C120" s="286" t="str">
        <f>C34</f>
        <v>Taxa de análise dos pedidos de pagamento de apoio ao Investimento</v>
      </c>
      <c r="D120" s="287"/>
      <c r="E120" s="287"/>
      <c r="F120" s="287"/>
      <c r="G120" s="341"/>
      <c r="H120" s="288" t="s">
        <v>328</v>
      </c>
      <c r="I120" s="288"/>
      <c r="J120" s="288"/>
      <c r="K120" s="288"/>
      <c r="L120" s="286" t="s">
        <v>485</v>
      </c>
      <c r="M120" s="287"/>
      <c r="N120" s="287"/>
      <c r="O120" s="287"/>
      <c r="P120" s="341"/>
    </row>
    <row r="121" spans="2:16" s="6" customFormat="1" ht="24.9" customHeight="1" thickTop="1" thickBot="1" x14ac:dyDescent="0.3">
      <c r="B121" s="137" t="s">
        <v>296</v>
      </c>
      <c r="C121" s="286" t="str">
        <f>C39</f>
        <v>Taxa de redução do valor em dívida registado na Base de Dados de Devedores</v>
      </c>
      <c r="D121" s="287"/>
      <c r="E121" s="287"/>
      <c r="F121" s="287"/>
      <c r="G121" s="341"/>
      <c r="H121" s="288" t="s">
        <v>329</v>
      </c>
      <c r="I121" s="288"/>
      <c r="J121" s="288"/>
      <c r="K121" s="288"/>
      <c r="L121" s="286" t="s">
        <v>330</v>
      </c>
      <c r="M121" s="287"/>
      <c r="N121" s="287"/>
      <c r="O121" s="287"/>
      <c r="P121" s="341"/>
    </row>
    <row r="122" spans="2:16" s="6" customFormat="1" ht="24.9" customHeight="1" thickTop="1" thickBot="1" x14ac:dyDescent="0.3">
      <c r="B122" s="137" t="s">
        <v>297</v>
      </c>
      <c r="C122" s="286" t="str">
        <f>C44</f>
        <v>Taxa de trabalhadores com horário flexível atribuído</v>
      </c>
      <c r="D122" s="287"/>
      <c r="E122" s="287"/>
      <c r="F122" s="287"/>
      <c r="G122" s="341"/>
      <c r="H122" s="288" t="s">
        <v>331</v>
      </c>
      <c r="I122" s="288"/>
      <c r="J122" s="288"/>
      <c r="K122" s="288"/>
      <c r="L122" s="286" t="s">
        <v>332</v>
      </c>
      <c r="M122" s="287"/>
      <c r="N122" s="287"/>
      <c r="O122" s="287"/>
      <c r="P122" s="341"/>
    </row>
    <row r="123" spans="2:16" s="6" customFormat="1" ht="24.9" customHeight="1" thickTop="1" thickBot="1" x14ac:dyDescent="0.3">
      <c r="B123" s="137" t="s">
        <v>298</v>
      </c>
      <c r="C123" s="286" t="str">
        <f>C45</f>
        <v>Taxa de trabalhadores com parecer favorável ao pedido para a prática de teletrabalho</v>
      </c>
      <c r="D123" s="287"/>
      <c r="E123" s="287"/>
      <c r="F123" s="287"/>
      <c r="G123" s="341"/>
      <c r="H123" s="288" t="s">
        <v>333</v>
      </c>
      <c r="I123" s="288"/>
      <c r="J123" s="288"/>
      <c r="K123" s="288"/>
      <c r="L123" s="286" t="s">
        <v>332</v>
      </c>
      <c r="M123" s="287"/>
      <c r="N123" s="287"/>
      <c r="O123" s="287"/>
      <c r="P123" s="341"/>
    </row>
    <row r="124" spans="2:16" s="6" customFormat="1" ht="24.9" customHeight="1" thickTop="1" thickBot="1" x14ac:dyDescent="0.3">
      <c r="B124" s="137" t="s">
        <v>299</v>
      </c>
      <c r="C124" s="286" t="str">
        <f t="shared" ref="C124:C127" si="30">C46</f>
        <v>Taxa de trabalhadores com parecer favorável à solicitação de jornada contínua</v>
      </c>
      <c r="D124" s="287"/>
      <c r="E124" s="287"/>
      <c r="F124" s="287"/>
      <c r="G124" s="341"/>
      <c r="H124" s="288" t="s">
        <v>333</v>
      </c>
      <c r="I124" s="288"/>
      <c r="J124" s="288"/>
      <c r="K124" s="288"/>
      <c r="L124" s="286" t="s">
        <v>332</v>
      </c>
      <c r="M124" s="287"/>
      <c r="N124" s="287"/>
      <c r="O124" s="287"/>
      <c r="P124" s="341"/>
    </row>
    <row r="125" spans="2:16" s="6" customFormat="1" ht="24.9" customHeight="1" thickTop="1" thickBot="1" x14ac:dyDescent="0.3">
      <c r="B125" s="137" t="s">
        <v>300</v>
      </c>
      <c r="C125" s="286" t="str">
        <f t="shared" si="30"/>
        <v>Taxa de consultas de medicina do trabalho realizadas</v>
      </c>
      <c r="D125" s="287"/>
      <c r="E125" s="287"/>
      <c r="F125" s="287"/>
      <c r="G125" s="341"/>
      <c r="H125" s="288" t="s">
        <v>334</v>
      </c>
      <c r="I125" s="288"/>
      <c r="J125" s="288"/>
      <c r="K125" s="288"/>
      <c r="L125" s="286" t="s">
        <v>335</v>
      </c>
      <c r="M125" s="287"/>
      <c r="N125" s="287"/>
      <c r="O125" s="287"/>
      <c r="P125" s="341"/>
    </row>
    <row r="126" spans="2:16" s="6" customFormat="1" ht="24.9" customHeight="1" thickTop="1" thickBot="1" x14ac:dyDescent="0.3">
      <c r="B126" s="137" t="s">
        <v>301</v>
      </c>
      <c r="C126" s="286" t="str">
        <f t="shared" si="30"/>
        <v>N.º de protocolos criados com empresas ou organizações para que os trabalhadores beneficiem de condições mais favoráveis</v>
      </c>
      <c r="D126" s="287"/>
      <c r="E126" s="287"/>
      <c r="F126" s="287"/>
      <c r="G126" s="341"/>
      <c r="H126" s="288" t="s">
        <v>334</v>
      </c>
      <c r="I126" s="288"/>
      <c r="J126" s="288"/>
      <c r="K126" s="288"/>
      <c r="L126" s="286" t="s">
        <v>335</v>
      </c>
      <c r="M126" s="287"/>
      <c r="N126" s="287"/>
      <c r="O126" s="287"/>
      <c r="P126" s="341"/>
    </row>
    <row r="127" spans="2:16" s="6" customFormat="1" ht="24.9" customHeight="1" thickTop="1" thickBot="1" x14ac:dyDescent="0.3">
      <c r="B127" s="137" t="s">
        <v>302</v>
      </c>
      <c r="C127" s="286" t="str">
        <f t="shared" si="30"/>
        <v>N.º de iniciativas promotoras da participação dos trabalhadores na gestão dos serviços, para além das legalmente previstas</v>
      </c>
      <c r="D127" s="287"/>
      <c r="E127" s="287"/>
      <c r="F127" s="287"/>
      <c r="G127" s="341"/>
      <c r="H127" s="288" t="s">
        <v>334</v>
      </c>
      <c r="I127" s="288"/>
      <c r="J127" s="288"/>
      <c r="K127" s="288"/>
      <c r="L127" s="286" t="s">
        <v>335</v>
      </c>
      <c r="M127" s="287"/>
      <c r="N127" s="287"/>
      <c r="O127" s="287"/>
      <c r="P127" s="341"/>
    </row>
    <row r="128" spans="2:16" s="6" customFormat="1" ht="24.9" customHeight="1" thickTop="1" thickBot="1" x14ac:dyDescent="0.3">
      <c r="B128" s="137" t="s">
        <v>303</v>
      </c>
      <c r="C128" s="286" t="str">
        <f>C53</f>
        <v xml:space="preserve">Taxa de satisfação dos clientes </v>
      </c>
      <c r="D128" s="287"/>
      <c r="E128" s="287"/>
      <c r="F128" s="287"/>
      <c r="G128" s="341"/>
      <c r="H128" s="288" t="s">
        <v>336</v>
      </c>
      <c r="I128" s="288"/>
      <c r="J128" s="288"/>
      <c r="K128" s="288"/>
      <c r="L128" s="286" t="s">
        <v>485</v>
      </c>
      <c r="M128" s="287"/>
      <c r="N128" s="287"/>
      <c r="O128" s="287"/>
      <c r="P128" s="341"/>
    </row>
    <row r="129" spans="2:16" s="6" customFormat="1" ht="24.9" customHeight="1" thickTop="1" thickBot="1" x14ac:dyDescent="0.3">
      <c r="B129" s="137" t="s">
        <v>304</v>
      </c>
      <c r="C129" s="286" t="str">
        <f>C54</f>
        <v>Taxa de não reclamantes no Livro de Reclamações face ao total de atendimentos presenciais realizados</v>
      </c>
      <c r="D129" s="287"/>
      <c r="E129" s="287"/>
      <c r="F129" s="287"/>
      <c r="G129" s="341"/>
      <c r="H129" s="288" t="s">
        <v>337</v>
      </c>
      <c r="I129" s="288"/>
      <c r="J129" s="288"/>
      <c r="K129" s="288"/>
      <c r="L129" s="286" t="s">
        <v>485</v>
      </c>
      <c r="M129" s="287"/>
      <c r="N129" s="287"/>
      <c r="O129" s="135"/>
      <c r="P129" s="135"/>
    </row>
    <row r="130" spans="2:16" s="6" customFormat="1" ht="24.9" customHeight="1" thickTop="1" thickBot="1" x14ac:dyDescent="0.3">
      <c r="B130" s="137" t="s">
        <v>305</v>
      </c>
      <c r="C130" s="286" t="str">
        <f>C55</f>
        <v>Prazos de Resposta (SLA)(10)</v>
      </c>
      <c r="D130" s="287"/>
      <c r="E130" s="287"/>
      <c r="F130" s="287"/>
      <c r="G130" s="341"/>
      <c r="H130" s="288" t="s">
        <v>336</v>
      </c>
      <c r="I130" s="288"/>
      <c r="J130" s="288"/>
      <c r="K130" s="288"/>
      <c r="L130" s="286" t="s">
        <v>485</v>
      </c>
      <c r="M130" s="287"/>
      <c r="N130" s="287"/>
      <c r="O130" s="135"/>
      <c r="P130" s="135"/>
    </row>
    <row r="131" spans="2:16" s="6" customFormat="1" ht="24.9" customHeight="1" thickTop="1" thickBot="1" x14ac:dyDescent="0.3">
      <c r="B131" s="137" t="s">
        <v>306</v>
      </c>
      <c r="C131" s="286" t="str">
        <f>C59</f>
        <v>Promover a formação adequada dos recursos humanos</v>
      </c>
      <c r="D131" s="287"/>
      <c r="E131" s="287"/>
      <c r="F131" s="287"/>
      <c r="G131" s="341"/>
      <c r="H131" s="288" t="s">
        <v>476</v>
      </c>
      <c r="I131" s="288"/>
      <c r="J131" s="288"/>
      <c r="K131" s="288"/>
      <c r="L131" s="286" t="s">
        <v>335</v>
      </c>
      <c r="M131" s="287"/>
      <c r="N131" s="287"/>
      <c r="O131" s="135"/>
      <c r="P131" s="136"/>
    </row>
    <row r="132" spans="2:16" s="6" customFormat="1" ht="24.9" customHeight="1" thickTop="1" thickBot="1" x14ac:dyDescent="0.3">
      <c r="B132" s="145" t="s">
        <v>498</v>
      </c>
      <c r="C132" s="286" t="s">
        <v>499</v>
      </c>
      <c r="D132" s="287"/>
      <c r="E132" s="287"/>
      <c r="F132" s="287"/>
      <c r="G132" s="287"/>
      <c r="H132" s="288" t="s">
        <v>233</v>
      </c>
      <c r="I132" s="288"/>
      <c r="J132" s="288"/>
      <c r="K132" s="288"/>
      <c r="L132" s="286" t="s">
        <v>485</v>
      </c>
      <c r="M132" s="287"/>
      <c r="N132" s="287"/>
      <c r="O132" s="146"/>
      <c r="P132" s="146"/>
    </row>
    <row r="133" spans="2:16" ht="23.25" customHeight="1" thickTop="1" thickBot="1" x14ac:dyDescent="0.3">
      <c r="B133" s="361" t="s">
        <v>16</v>
      </c>
      <c r="C133" s="362"/>
      <c r="D133" s="362"/>
      <c r="E133" s="362"/>
      <c r="F133" s="362"/>
      <c r="G133" s="362"/>
      <c r="H133" s="362"/>
      <c r="I133" s="362"/>
      <c r="J133" s="362"/>
      <c r="K133" s="362"/>
      <c r="L133" s="362"/>
      <c r="M133" s="362"/>
      <c r="N133" s="362"/>
      <c r="O133" s="362"/>
      <c r="P133" s="363"/>
    </row>
    <row r="134" spans="2:16" ht="19.95" customHeight="1" thickTop="1" thickBot="1" x14ac:dyDescent="0.3">
      <c r="B134" s="149" t="s">
        <v>307</v>
      </c>
      <c r="C134" s="371" t="s">
        <v>317</v>
      </c>
      <c r="D134" s="372"/>
      <c r="E134" s="372"/>
      <c r="F134" s="372"/>
      <c r="G134" s="372"/>
      <c r="H134" s="372"/>
      <c r="I134" s="372"/>
      <c r="J134" s="372"/>
      <c r="K134" s="372"/>
      <c r="L134" s="372"/>
      <c r="M134" s="372"/>
      <c r="N134" s="372"/>
      <c r="O134" s="372"/>
      <c r="P134" s="373"/>
    </row>
    <row r="135" spans="2:16" ht="19.95" customHeight="1" thickTop="1" thickBot="1" x14ac:dyDescent="0.3">
      <c r="B135" s="149" t="s">
        <v>308</v>
      </c>
      <c r="C135" s="343" t="s">
        <v>318</v>
      </c>
      <c r="D135" s="344"/>
      <c r="E135" s="344"/>
      <c r="F135" s="344"/>
      <c r="G135" s="344"/>
      <c r="H135" s="344"/>
      <c r="I135" s="344"/>
      <c r="J135" s="344"/>
      <c r="K135" s="344"/>
      <c r="L135" s="344"/>
      <c r="M135" s="344"/>
      <c r="N135" s="344"/>
      <c r="O135" s="344"/>
      <c r="P135" s="345"/>
    </row>
    <row r="136" spans="2:16" ht="19.95" customHeight="1" thickTop="1" thickBot="1" x14ac:dyDescent="0.3">
      <c r="B136" s="149" t="s">
        <v>309</v>
      </c>
      <c r="C136" s="377" t="s">
        <v>560</v>
      </c>
      <c r="D136" s="378"/>
      <c r="E136" s="378"/>
      <c r="F136" s="378"/>
      <c r="G136" s="133"/>
      <c r="H136" s="133"/>
      <c r="I136" s="133"/>
      <c r="J136" s="133"/>
      <c r="K136" s="133"/>
      <c r="L136" s="133"/>
      <c r="M136" s="133"/>
      <c r="N136" s="133"/>
      <c r="O136" s="133"/>
      <c r="P136" s="134"/>
    </row>
    <row r="137" spans="2:16" ht="19.95" customHeight="1" thickTop="1" thickBot="1" x14ac:dyDescent="0.3">
      <c r="B137" s="149" t="s">
        <v>310</v>
      </c>
      <c r="C137" s="132" t="s">
        <v>319</v>
      </c>
      <c r="D137" s="133"/>
      <c r="E137" s="133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4"/>
    </row>
    <row r="138" spans="2:16" ht="19.95" customHeight="1" thickTop="1" thickBot="1" x14ac:dyDescent="0.3">
      <c r="B138" s="149" t="s">
        <v>311</v>
      </c>
      <c r="C138" s="132" t="s">
        <v>320</v>
      </c>
      <c r="D138" s="133"/>
      <c r="E138" s="133"/>
      <c r="F138" s="133"/>
      <c r="G138" s="133"/>
      <c r="H138" s="133"/>
      <c r="I138" s="133"/>
      <c r="J138" s="133"/>
      <c r="K138" s="133"/>
      <c r="L138" s="133"/>
      <c r="M138" s="133"/>
      <c r="N138" s="133"/>
      <c r="O138" s="133"/>
      <c r="P138" s="134"/>
    </row>
    <row r="139" spans="2:16" ht="19.95" customHeight="1" thickTop="1" thickBot="1" x14ac:dyDescent="0.3">
      <c r="B139" s="149" t="s">
        <v>312</v>
      </c>
      <c r="C139" s="132" t="s">
        <v>321</v>
      </c>
      <c r="D139" s="133"/>
      <c r="E139" s="133"/>
      <c r="F139" s="133"/>
      <c r="G139" s="133"/>
      <c r="H139" s="133"/>
      <c r="I139" s="133"/>
      <c r="J139" s="133"/>
      <c r="K139" s="133"/>
      <c r="L139" s="133"/>
      <c r="M139" s="133"/>
      <c r="N139" s="133"/>
      <c r="O139" s="133"/>
      <c r="P139" s="134"/>
    </row>
    <row r="140" spans="2:16" ht="19.95" customHeight="1" thickTop="1" thickBot="1" x14ac:dyDescent="0.3">
      <c r="B140" s="149" t="s">
        <v>313</v>
      </c>
      <c r="C140" s="343" t="s">
        <v>322</v>
      </c>
      <c r="D140" s="344"/>
      <c r="E140" s="344"/>
      <c r="F140" s="344"/>
      <c r="G140" s="344"/>
      <c r="H140" s="344"/>
      <c r="I140" s="344"/>
      <c r="J140" s="344"/>
      <c r="K140" s="344"/>
      <c r="L140" s="344"/>
      <c r="M140" s="344"/>
      <c r="N140" s="133"/>
      <c r="O140" s="133"/>
      <c r="P140" s="134"/>
    </row>
    <row r="141" spans="2:16" ht="19.95" customHeight="1" thickTop="1" thickBot="1" x14ac:dyDescent="0.3">
      <c r="B141" s="149" t="s">
        <v>314</v>
      </c>
      <c r="C141" s="132" t="s">
        <v>323</v>
      </c>
      <c r="D141" s="133"/>
      <c r="E141" s="133"/>
      <c r="F141" s="133"/>
      <c r="G141" s="133"/>
      <c r="H141" s="133"/>
      <c r="I141" s="133"/>
      <c r="J141" s="133"/>
      <c r="K141" s="133"/>
      <c r="L141" s="133"/>
      <c r="M141" s="133"/>
      <c r="N141" s="133"/>
      <c r="O141" s="133"/>
      <c r="P141" s="134"/>
    </row>
    <row r="142" spans="2:16" ht="19.95" customHeight="1" thickTop="1" thickBot="1" x14ac:dyDescent="0.3">
      <c r="B142" s="149" t="s">
        <v>315</v>
      </c>
      <c r="C142" s="132" t="s">
        <v>324</v>
      </c>
      <c r="D142" s="133"/>
      <c r="E142" s="133"/>
      <c r="F142" s="133"/>
      <c r="G142" s="133"/>
      <c r="H142" s="133"/>
      <c r="I142" s="133"/>
      <c r="J142" s="133"/>
      <c r="K142" s="133"/>
      <c r="L142" s="133"/>
      <c r="M142" s="133"/>
      <c r="N142" s="133"/>
      <c r="O142" s="133"/>
      <c r="P142" s="134"/>
    </row>
    <row r="143" spans="2:16" ht="19.95" customHeight="1" thickTop="1" thickBot="1" x14ac:dyDescent="0.3">
      <c r="B143" s="149" t="s">
        <v>316</v>
      </c>
      <c r="C143" s="132" t="s">
        <v>326</v>
      </c>
      <c r="D143" s="133"/>
      <c r="E143" s="133"/>
      <c r="F143" s="133"/>
      <c r="G143" s="133"/>
      <c r="H143" s="133"/>
      <c r="I143" s="133"/>
      <c r="J143" s="133"/>
      <c r="K143" s="133"/>
      <c r="L143" s="133"/>
      <c r="M143" s="133"/>
      <c r="N143" s="133"/>
      <c r="O143" s="133"/>
      <c r="P143" s="134"/>
    </row>
    <row r="144" spans="2:16" ht="41.25" customHeight="1" thickTop="1" thickBot="1" x14ac:dyDescent="0.3">
      <c r="B144" s="246" t="s">
        <v>565</v>
      </c>
      <c r="C144" s="374" t="s">
        <v>566</v>
      </c>
      <c r="D144" s="375"/>
      <c r="E144" s="375"/>
      <c r="F144" s="375"/>
      <c r="G144" s="375"/>
      <c r="H144" s="375"/>
      <c r="I144" s="375"/>
      <c r="J144" s="375"/>
      <c r="K144" s="375"/>
      <c r="L144" s="375"/>
      <c r="M144" s="375"/>
      <c r="N144" s="375"/>
      <c r="O144" s="375"/>
      <c r="P144" s="376"/>
    </row>
    <row r="145" ht="12.6" thickTop="1" x14ac:dyDescent="0.25"/>
  </sheetData>
  <mergeCells count="2957">
    <mergeCell ref="C144:P144"/>
    <mergeCell ref="C136:F136"/>
    <mergeCell ref="H131:K131"/>
    <mergeCell ref="L131:N131"/>
    <mergeCell ref="B61:N61"/>
    <mergeCell ref="B62:C62"/>
    <mergeCell ref="B64:O64"/>
    <mergeCell ref="B80:G80"/>
    <mergeCell ref="J80:K80"/>
    <mergeCell ref="L80:N80"/>
    <mergeCell ref="O80:P80"/>
    <mergeCell ref="H77:I80"/>
    <mergeCell ref="B81:G81"/>
    <mergeCell ref="H81:I81"/>
    <mergeCell ref="O81:P81"/>
    <mergeCell ref="J81:N81"/>
    <mergeCell ref="H110:I110"/>
    <mergeCell ref="B108:P108"/>
    <mergeCell ref="J109:L109"/>
    <mergeCell ref="M109:N109"/>
    <mergeCell ref="O109:P109"/>
    <mergeCell ref="H111:I111"/>
    <mergeCell ref="L122:P122"/>
    <mergeCell ref="H123:K123"/>
    <mergeCell ref="L123:P123"/>
    <mergeCell ref="H124:K124"/>
    <mergeCell ref="L124:P124"/>
    <mergeCell ref="H125:K125"/>
    <mergeCell ref="L125:P125"/>
    <mergeCell ref="H126:K126"/>
    <mergeCell ref="L126:P126"/>
    <mergeCell ref="H127:K127"/>
    <mergeCell ref="L127:P127"/>
    <mergeCell ref="H128:K128"/>
    <mergeCell ref="L128:P128"/>
    <mergeCell ref="H129:K129"/>
    <mergeCell ref="L129:N129"/>
    <mergeCell ref="H130:K130"/>
    <mergeCell ref="L130:N130"/>
    <mergeCell ref="C113:G113"/>
    <mergeCell ref="C112:G112"/>
    <mergeCell ref="L114:P114"/>
    <mergeCell ref="H113:K113"/>
    <mergeCell ref="C134:P134"/>
    <mergeCell ref="C140:M140"/>
    <mergeCell ref="C117:G117"/>
    <mergeCell ref="C118:G118"/>
    <mergeCell ref="C119:G119"/>
    <mergeCell ref="C120:G120"/>
    <mergeCell ref="C131:G131"/>
    <mergeCell ref="C130:G130"/>
    <mergeCell ref="C129:G129"/>
    <mergeCell ref="C128:G128"/>
    <mergeCell ref="C127:G127"/>
    <mergeCell ref="C126:G126"/>
    <mergeCell ref="C125:G125"/>
    <mergeCell ref="C124:G124"/>
    <mergeCell ref="C123:G123"/>
    <mergeCell ref="C122:G122"/>
    <mergeCell ref="C121:G121"/>
    <mergeCell ref="H117:K117"/>
    <mergeCell ref="L117:P117"/>
    <mergeCell ref="H118:K118"/>
    <mergeCell ref="L118:P118"/>
    <mergeCell ref="H119:K119"/>
    <mergeCell ref="L119:P119"/>
    <mergeCell ref="H120:K120"/>
    <mergeCell ref="L120:P120"/>
    <mergeCell ref="H121:K121"/>
    <mergeCell ref="L121:P121"/>
    <mergeCell ref="H122:K122"/>
    <mergeCell ref="B103:H103"/>
    <mergeCell ref="B104:H104"/>
    <mergeCell ref="B105:H105"/>
    <mergeCell ref="B106:H106"/>
    <mergeCell ref="B107:H107"/>
    <mergeCell ref="C135:P135"/>
    <mergeCell ref="B109:G111"/>
    <mergeCell ref="H109:I109"/>
    <mergeCell ref="M83:N84"/>
    <mergeCell ref="M85:N85"/>
    <mergeCell ref="M86:N86"/>
    <mergeCell ref="M87:N87"/>
    <mergeCell ref="M88:N88"/>
    <mergeCell ref="M90:N90"/>
    <mergeCell ref="M89:N89"/>
    <mergeCell ref="M91:N91"/>
    <mergeCell ref="M92:N92"/>
    <mergeCell ref="M93:N93"/>
    <mergeCell ref="L113:P113"/>
    <mergeCell ref="B133:P133"/>
    <mergeCell ref="H112:K112"/>
    <mergeCell ref="L112:P112"/>
    <mergeCell ref="C114:G114"/>
    <mergeCell ref="H114:K114"/>
    <mergeCell ref="I107:J107"/>
    <mergeCell ref="I106:J106"/>
    <mergeCell ref="C115:G115"/>
    <mergeCell ref="H115:K115"/>
    <mergeCell ref="L115:P115"/>
    <mergeCell ref="C116:G116"/>
    <mergeCell ref="H116:K116"/>
    <mergeCell ref="L116:P116"/>
    <mergeCell ref="XEK74:XEN74"/>
    <mergeCell ref="B75:G75"/>
    <mergeCell ref="J75:K75"/>
    <mergeCell ref="L75:N75"/>
    <mergeCell ref="O75:P75"/>
    <mergeCell ref="XDA74:XDF74"/>
    <mergeCell ref="XDG74:XDL74"/>
    <mergeCell ref="XDM74:XDR74"/>
    <mergeCell ref="XDS74:XDX74"/>
    <mergeCell ref="XDY74:XED74"/>
    <mergeCell ref="XEE74:XEJ74"/>
    <mergeCell ref="XBQ74:XBV74"/>
    <mergeCell ref="XBW74:XCB74"/>
    <mergeCell ref="XCC74:XCH74"/>
    <mergeCell ref="XCI74:XCN74"/>
    <mergeCell ref="XCO74:XCT74"/>
    <mergeCell ref="XCU74:XCZ74"/>
    <mergeCell ref="XAG74:XAL74"/>
    <mergeCell ref="XAM74:XAR74"/>
    <mergeCell ref="XAS74:XAX74"/>
    <mergeCell ref="XAY74:XBD74"/>
    <mergeCell ref="XBE74:XBJ74"/>
    <mergeCell ref="XBK74:XBP74"/>
    <mergeCell ref="WYW74:WZB74"/>
    <mergeCell ref="WZC74:WZH74"/>
    <mergeCell ref="WZI74:WZN74"/>
    <mergeCell ref="WZO74:WZT74"/>
    <mergeCell ref="WZU74:WZZ74"/>
    <mergeCell ref="XAA74:XAF74"/>
    <mergeCell ref="WXM74:WXR74"/>
    <mergeCell ref="WXS74:WXX74"/>
    <mergeCell ref="WXY74:WYD74"/>
    <mergeCell ref="WYE74:WYJ74"/>
    <mergeCell ref="WYK74:WYP74"/>
    <mergeCell ref="WYQ74:WYV74"/>
    <mergeCell ref="WWC74:WWH74"/>
    <mergeCell ref="WWI74:WWN74"/>
    <mergeCell ref="WWO74:WWT74"/>
    <mergeCell ref="WWU74:WWZ74"/>
    <mergeCell ref="WXA74:WXF74"/>
    <mergeCell ref="WXG74:WXL74"/>
    <mergeCell ref="WUS74:WUX74"/>
    <mergeCell ref="WUY74:WVD74"/>
    <mergeCell ref="WVE74:WVJ74"/>
    <mergeCell ref="WVK74:WVP74"/>
    <mergeCell ref="WVQ74:WVV74"/>
    <mergeCell ref="WVW74:WWB74"/>
    <mergeCell ref="WTI74:WTN74"/>
    <mergeCell ref="WTO74:WTT74"/>
    <mergeCell ref="WTU74:WTZ74"/>
    <mergeCell ref="WUA74:WUF74"/>
    <mergeCell ref="WUG74:WUL74"/>
    <mergeCell ref="WUM74:WUR74"/>
    <mergeCell ref="WRY74:WSD74"/>
    <mergeCell ref="WSE74:WSJ74"/>
    <mergeCell ref="WSK74:WSP74"/>
    <mergeCell ref="WSQ74:WSV74"/>
    <mergeCell ref="WSW74:WTB74"/>
    <mergeCell ref="WTC74:WTH74"/>
    <mergeCell ref="WQO74:WQT74"/>
    <mergeCell ref="WQU74:WQZ74"/>
    <mergeCell ref="WRA74:WRF74"/>
    <mergeCell ref="WRG74:WRL74"/>
    <mergeCell ref="WRM74:WRR74"/>
    <mergeCell ref="WRS74:WRX74"/>
    <mergeCell ref="WPE74:WPJ74"/>
    <mergeCell ref="WPK74:WPP74"/>
    <mergeCell ref="WPQ74:WPV74"/>
    <mergeCell ref="WPW74:WQB74"/>
    <mergeCell ref="WQC74:WQH74"/>
    <mergeCell ref="WQI74:WQN74"/>
    <mergeCell ref="WNU74:WNZ74"/>
    <mergeCell ref="WOA74:WOF74"/>
    <mergeCell ref="WOG74:WOL74"/>
    <mergeCell ref="WOM74:WOR74"/>
    <mergeCell ref="WOS74:WOX74"/>
    <mergeCell ref="WOY74:WPD74"/>
    <mergeCell ref="WMK74:WMP74"/>
    <mergeCell ref="WMQ74:WMV74"/>
    <mergeCell ref="WMW74:WNB74"/>
    <mergeCell ref="WNC74:WNH74"/>
    <mergeCell ref="WNI74:WNN74"/>
    <mergeCell ref="WNO74:WNT74"/>
    <mergeCell ref="WLA74:WLF74"/>
    <mergeCell ref="WLG74:WLL74"/>
    <mergeCell ref="WLM74:WLR74"/>
    <mergeCell ref="WLS74:WLX74"/>
    <mergeCell ref="WLY74:WMD74"/>
    <mergeCell ref="WME74:WMJ74"/>
    <mergeCell ref="WJQ74:WJV74"/>
    <mergeCell ref="WJW74:WKB74"/>
    <mergeCell ref="WKC74:WKH74"/>
    <mergeCell ref="WKI74:WKN74"/>
    <mergeCell ref="WKO74:WKT74"/>
    <mergeCell ref="WKU74:WKZ74"/>
    <mergeCell ref="WIG74:WIL74"/>
    <mergeCell ref="WIM74:WIR74"/>
    <mergeCell ref="WIS74:WIX74"/>
    <mergeCell ref="WIY74:WJD74"/>
    <mergeCell ref="WJE74:WJJ74"/>
    <mergeCell ref="WJK74:WJP74"/>
    <mergeCell ref="WGW74:WHB74"/>
    <mergeCell ref="WHC74:WHH74"/>
    <mergeCell ref="WHI74:WHN74"/>
    <mergeCell ref="WHO74:WHT74"/>
    <mergeCell ref="WHU74:WHZ74"/>
    <mergeCell ref="WIA74:WIF74"/>
    <mergeCell ref="WFM74:WFR74"/>
    <mergeCell ref="WFS74:WFX74"/>
    <mergeCell ref="WFY74:WGD74"/>
    <mergeCell ref="WGE74:WGJ74"/>
    <mergeCell ref="WGK74:WGP74"/>
    <mergeCell ref="WGQ74:WGV74"/>
    <mergeCell ref="WEC74:WEH74"/>
    <mergeCell ref="WEI74:WEN74"/>
    <mergeCell ref="WEO74:WET74"/>
    <mergeCell ref="WEU74:WEZ74"/>
    <mergeCell ref="WFA74:WFF74"/>
    <mergeCell ref="WFG74:WFL74"/>
    <mergeCell ref="WCS74:WCX74"/>
    <mergeCell ref="WCY74:WDD74"/>
    <mergeCell ref="WDE74:WDJ74"/>
    <mergeCell ref="WDK74:WDP74"/>
    <mergeCell ref="WDQ74:WDV74"/>
    <mergeCell ref="WDW74:WEB74"/>
    <mergeCell ref="WBI74:WBN74"/>
    <mergeCell ref="WBO74:WBT74"/>
    <mergeCell ref="WBU74:WBZ74"/>
    <mergeCell ref="WCA74:WCF74"/>
    <mergeCell ref="WCG74:WCL74"/>
    <mergeCell ref="WCM74:WCR74"/>
    <mergeCell ref="VZY74:WAD74"/>
    <mergeCell ref="WAE74:WAJ74"/>
    <mergeCell ref="WAK74:WAP74"/>
    <mergeCell ref="WAQ74:WAV74"/>
    <mergeCell ref="WAW74:WBB74"/>
    <mergeCell ref="WBC74:WBH74"/>
    <mergeCell ref="VYO74:VYT74"/>
    <mergeCell ref="VYU74:VYZ74"/>
    <mergeCell ref="VZA74:VZF74"/>
    <mergeCell ref="VZG74:VZL74"/>
    <mergeCell ref="VZM74:VZR74"/>
    <mergeCell ref="VZS74:VZX74"/>
    <mergeCell ref="VXE74:VXJ74"/>
    <mergeCell ref="VXK74:VXP74"/>
    <mergeCell ref="VXQ74:VXV74"/>
    <mergeCell ref="VXW74:VYB74"/>
    <mergeCell ref="VYC74:VYH74"/>
    <mergeCell ref="VYI74:VYN74"/>
    <mergeCell ref="VVU74:VVZ74"/>
    <mergeCell ref="VWA74:VWF74"/>
    <mergeCell ref="VWG74:VWL74"/>
    <mergeCell ref="VWM74:VWR74"/>
    <mergeCell ref="VWS74:VWX74"/>
    <mergeCell ref="VWY74:VXD74"/>
    <mergeCell ref="VUK74:VUP74"/>
    <mergeCell ref="VUQ74:VUV74"/>
    <mergeCell ref="VUW74:VVB74"/>
    <mergeCell ref="VVC74:VVH74"/>
    <mergeCell ref="VVI74:VVN74"/>
    <mergeCell ref="VVO74:VVT74"/>
    <mergeCell ref="VTA74:VTF74"/>
    <mergeCell ref="VTG74:VTL74"/>
    <mergeCell ref="VTM74:VTR74"/>
    <mergeCell ref="VTS74:VTX74"/>
    <mergeCell ref="VTY74:VUD74"/>
    <mergeCell ref="VUE74:VUJ74"/>
    <mergeCell ref="VRQ74:VRV74"/>
    <mergeCell ref="VRW74:VSB74"/>
    <mergeCell ref="VSC74:VSH74"/>
    <mergeCell ref="VSI74:VSN74"/>
    <mergeCell ref="VSO74:VST74"/>
    <mergeCell ref="VSU74:VSZ74"/>
    <mergeCell ref="VQG74:VQL74"/>
    <mergeCell ref="VQM74:VQR74"/>
    <mergeCell ref="VQS74:VQX74"/>
    <mergeCell ref="VQY74:VRD74"/>
    <mergeCell ref="VRE74:VRJ74"/>
    <mergeCell ref="VRK74:VRP74"/>
    <mergeCell ref="VOW74:VPB74"/>
    <mergeCell ref="VPC74:VPH74"/>
    <mergeCell ref="VPI74:VPN74"/>
    <mergeCell ref="VPO74:VPT74"/>
    <mergeCell ref="VPU74:VPZ74"/>
    <mergeCell ref="VQA74:VQF74"/>
    <mergeCell ref="VNM74:VNR74"/>
    <mergeCell ref="VNS74:VNX74"/>
    <mergeCell ref="VNY74:VOD74"/>
    <mergeCell ref="VOE74:VOJ74"/>
    <mergeCell ref="VOK74:VOP74"/>
    <mergeCell ref="VOQ74:VOV74"/>
    <mergeCell ref="VMC74:VMH74"/>
    <mergeCell ref="VMI74:VMN74"/>
    <mergeCell ref="VMO74:VMT74"/>
    <mergeCell ref="VMU74:VMZ74"/>
    <mergeCell ref="VNA74:VNF74"/>
    <mergeCell ref="VNG74:VNL74"/>
    <mergeCell ref="VKS74:VKX74"/>
    <mergeCell ref="VKY74:VLD74"/>
    <mergeCell ref="VLE74:VLJ74"/>
    <mergeCell ref="VLK74:VLP74"/>
    <mergeCell ref="VLQ74:VLV74"/>
    <mergeCell ref="VLW74:VMB74"/>
    <mergeCell ref="VJI74:VJN74"/>
    <mergeCell ref="VJO74:VJT74"/>
    <mergeCell ref="VJU74:VJZ74"/>
    <mergeCell ref="VKA74:VKF74"/>
    <mergeCell ref="VKG74:VKL74"/>
    <mergeCell ref="VKM74:VKR74"/>
    <mergeCell ref="VHY74:VID74"/>
    <mergeCell ref="VIE74:VIJ74"/>
    <mergeCell ref="VIK74:VIP74"/>
    <mergeCell ref="VIQ74:VIV74"/>
    <mergeCell ref="VIW74:VJB74"/>
    <mergeCell ref="VJC74:VJH74"/>
    <mergeCell ref="VGO74:VGT74"/>
    <mergeCell ref="VGU74:VGZ74"/>
    <mergeCell ref="VHA74:VHF74"/>
    <mergeCell ref="VHG74:VHL74"/>
    <mergeCell ref="VHM74:VHR74"/>
    <mergeCell ref="VHS74:VHX74"/>
    <mergeCell ref="VFE74:VFJ74"/>
    <mergeCell ref="VFK74:VFP74"/>
    <mergeCell ref="VFQ74:VFV74"/>
    <mergeCell ref="VFW74:VGB74"/>
    <mergeCell ref="VGC74:VGH74"/>
    <mergeCell ref="VGI74:VGN74"/>
    <mergeCell ref="VDU74:VDZ74"/>
    <mergeCell ref="VEA74:VEF74"/>
    <mergeCell ref="VEG74:VEL74"/>
    <mergeCell ref="VEM74:VER74"/>
    <mergeCell ref="VES74:VEX74"/>
    <mergeCell ref="VEY74:VFD74"/>
    <mergeCell ref="VCK74:VCP74"/>
    <mergeCell ref="VCQ74:VCV74"/>
    <mergeCell ref="VCW74:VDB74"/>
    <mergeCell ref="VDC74:VDH74"/>
    <mergeCell ref="VDI74:VDN74"/>
    <mergeCell ref="VDO74:VDT74"/>
    <mergeCell ref="VBA74:VBF74"/>
    <mergeCell ref="VBG74:VBL74"/>
    <mergeCell ref="VBM74:VBR74"/>
    <mergeCell ref="VBS74:VBX74"/>
    <mergeCell ref="VBY74:VCD74"/>
    <mergeCell ref="VCE74:VCJ74"/>
    <mergeCell ref="UZQ74:UZV74"/>
    <mergeCell ref="UZW74:VAB74"/>
    <mergeCell ref="VAC74:VAH74"/>
    <mergeCell ref="VAI74:VAN74"/>
    <mergeCell ref="VAO74:VAT74"/>
    <mergeCell ref="VAU74:VAZ74"/>
    <mergeCell ref="UYG74:UYL74"/>
    <mergeCell ref="UYM74:UYR74"/>
    <mergeCell ref="UYS74:UYX74"/>
    <mergeCell ref="UYY74:UZD74"/>
    <mergeCell ref="UZE74:UZJ74"/>
    <mergeCell ref="UZK74:UZP74"/>
    <mergeCell ref="UWW74:UXB74"/>
    <mergeCell ref="UXC74:UXH74"/>
    <mergeCell ref="UXI74:UXN74"/>
    <mergeCell ref="UXO74:UXT74"/>
    <mergeCell ref="UXU74:UXZ74"/>
    <mergeCell ref="UYA74:UYF74"/>
    <mergeCell ref="UVM74:UVR74"/>
    <mergeCell ref="UVS74:UVX74"/>
    <mergeCell ref="UVY74:UWD74"/>
    <mergeCell ref="UWE74:UWJ74"/>
    <mergeCell ref="UWK74:UWP74"/>
    <mergeCell ref="UWQ74:UWV74"/>
    <mergeCell ref="UUC74:UUH74"/>
    <mergeCell ref="UUI74:UUN74"/>
    <mergeCell ref="UUO74:UUT74"/>
    <mergeCell ref="UUU74:UUZ74"/>
    <mergeCell ref="UVA74:UVF74"/>
    <mergeCell ref="UVG74:UVL74"/>
    <mergeCell ref="USS74:USX74"/>
    <mergeCell ref="USY74:UTD74"/>
    <mergeCell ref="UTE74:UTJ74"/>
    <mergeCell ref="UTK74:UTP74"/>
    <mergeCell ref="UTQ74:UTV74"/>
    <mergeCell ref="UTW74:UUB74"/>
    <mergeCell ref="URI74:URN74"/>
    <mergeCell ref="URO74:URT74"/>
    <mergeCell ref="URU74:URZ74"/>
    <mergeCell ref="USA74:USF74"/>
    <mergeCell ref="USG74:USL74"/>
    <mergeCell ref="USM74:USR74"/>
    <mergeCell ref="UPY74:UQD74"/>
    <mergeCell ref="UQE74:UQJ74"/>
    <mergeCell ref="UQK74:UQP74"/>
    <mergeCell ref="UQQ74:UQV74"/>
    <mergeCell ref="UQW74:URB74"/>
    <mergeCell ref="URC74:URH74"/>
    <mergeCell ref="UOO74:UOT74"/>
    <mergeCell ref="UOU74:UOZ74"/>
    <mergeCell ref="UPA74:UPF74"/>
    <mergeCell ref="UPG74:UPL74"/>
    <mergeCell ref="UPM74:UPR74"/>
    <mergeCell ref="UPS74:UPX74"/>
    <mergeCell ref="UNE74:UNJ74"/>
    <mergeCell ref="UNK74:UNP74"/>
    <mergeCell ref="UNQ74:UNV74"/>
    <mergeCell ref="UNW74:UOB74"/>
    <mergeCell ref="UOC74:UOH74"/>
    <mergeCell ref="UOI74:UON74"/>
    <mergeCell ref="ULU74:ULZ74"/>
    <mergeCell ref="UMA74:UMF74"/>
    <mergeCell ref="UMG74:UML74"/>
    <mergeCell ref="UMM74:UMR74"/>
    <mergeCell ref="UMS74:UMX74"/>
    <mergeCell ref="UMY74:UND74"/>
    <mergeCell ref="UKK74:UKP74"/>
    <mergeCell ref="UKQ74:UKV74"/>
    <mergeCell ref="UKW74:ULB74"/>
    <mergeCell ref="ULC74:ULH74"/>
    <mergeCell ref="ULI74:ULN74"/>
    <mergeCell ref="ULO74:ULT74"/>
    <mergeCell ref="UJA74:UJF74"/>
    <mergeCell ref="UJG74:UJL74"/>
    <mergeCell ref="UJM74:UJR74"/>
    <mergeCell ref="UJS74:UJX74"/>
    <mergeCell ref="UJY74:UKD74"/>
    <mergeCell ref="UKE74:UKJ74"/>
    <mergeCell ref="UHQ74:UHV74"/>
    <mergeCell ref="UHW74:UIB74"/>
    <mergeCell ref="UIC74:UIH74"/>
    <mergeCell ref="UII74:UIN74"/>
    <mergeCell ref="UIO74:UIT74"/>
    <mergeCell ref="UIU74:UIZ74"/>
    <mergeCell ref="UGG74:UGL74"/>
    <mergeCell ref="UGM74:UGR74"/>
    <mergeCell ref="UGS74:UGX74"/>
    <mergeCell ref="UGY74:UHD74"/>
    <mergeCell ref="UHE74:UHJ74"/>
    <mergeCell ref="UHK74:UHP74"/>
    <mergeCell ref="UEW74:UFB74"/>
    <mergeCell ref="UFC74:UFH74"/>
    <mergeCell ref="UFI74:UFN74"/>
    <mergeCell ref="UFO74:UFT74"/>
    <mergeCell ref="UFU74:UFZ74"/>
    <mergeCell ref="UGA74:UGF74"/>
    <mergeCell ref="UDM74:UDR74"/>
    <mergeCell ref="UDS74:UDX74"/>
    <mergeCell ref="UDY74:UED74"/>
    <mergeCell ref="UEE74:UEJ74"/>
    <mergeCell ref="UEK74:UEP74"/>
    <mergeCell ref="UEQ74:UEV74"/>
    <mergeCell ref="UCC74:UCH74"/>
    <mergeCell ref="UCI74:UCN74"/>
    <mergeCell ref="UCO74:UCT74"/>
    <mergeCell ref="UCU74:UCZ74"/>
    <mergeCell ref="UDA74:UDF74"/>
    <mergeCell ref="UDG74:UDL74"/>
    <mergeCell ref="UAS74:UAX74"/>
    <mergeCell ref="UAY74:UBD74"/>
    <mergeCell ref="UBE74:UBJ74"/>
    <mergeCell ref="UBK74:UBP74"/>
    <mergeCell ref="UBQ74:UBV74"/>
    <mergeCell ref="UBW74:UCB74"/>
    <mergeCell ref="TZI74:TZN74"/>
    <mergeCell ref="TZO74:TZT74"/>
    <mergeCell ref="TZU74:TZZ74"/>
    <mergeCell ref="UAA74:UAF74"/>
    <mergeCell ref="UAG74:UAL74"/>
    <mergeCell ref="UAM74:UAR74"/>
    <mergeCell ref="TXY74:TYD74"/>
    <mergeCell ref="TYE74:TYJ74"/>
    <mergeCell ref="TYK74:TYP74"/>
    <mergeCell ref="TYQ74:TYV74"/>
    <mergeCell ref="TYW74:TZB74"/>
    <mergeCell ref="TZC74:TZH74"/>
    <mergeCell ref="TWO74:TWT74"/>
    <mergeCell ref="TWU74:TWZ74"/>
    <mergeCell ref="TXA74:TXF74"/>
    <mergeCell ref="TXG74:TXL74"/>
    <mergeCell ref="TXM74:TXR74"/>
    <mergeCell ref="TXS74:TXX74"/>
    <mergeCell ref="TVE74:TVJ74"/>
    <mergeCell ref="TVK74:TVP74"/>
    <mergeCell ref="TVQ74:TVV74"/>
    <mergeCell ref="TVW74:TWB74"/>
    <mergeCell ref="TWC74:TWH74"/>
    <mergeCell ref="TWI74:TWN74"/>
    <mergeCell ref="TTU74:TTZ74"/>
    <mergeCell ref="TUA74:TUF74"/>
    <mergeCell ref="TUG74:TUL74"/>
    <mergeCell ref="TUM74:TUR74"/>
    <mergeCell ref="TUS74:TUX74"/>
    <mergeCell ref="TUY74:TVD74"/>
    <mergeCell ref="TSK74:TSP74"/>
    <mergeCell ref="TSQ74:TSV74"/>
    <mergeCell ref="TSW74:TTB74"/>
    <mergeCell ref="TTC74:TTH74"/>
    <mergeCell ref="TTI74:TTN74"/>
    <mergeCell ref="TTO74:TTT74"/>
    <mergeCell ref="TRA74:TRF74"/>
    <mergeCell ref="TRG74:TRL74"/>
    <mergeCell ref="TRM74:TRR74"/>
    <mergeCell ref="TRS74:TRX74"/>
    <mergeCell ref="TRY74:TSD74"/>
    <mergeCell ref="TSE74:TSJ74"/>
    <mergeCell ref="TPQ74:TPV74"/>
    <mergeCell ref="TPW74:TQB74"/>
    <mergeCell ref="TQC74:TQH74"/>
    <mergeCell ref="TQI74:TQN74"/>
    <mergeCell ref="TQO74:TQT74"/>
    <mergeCell ref="TQU74:TQZ74"/>
    <mergeCell ref="TOG74:TOL74"/>
    <mergeCell ref="TOM74:TOR74"/>
    <mergeCell ref="TOS74:TOX74"/>
    <mergeCell ref="TOY74:TPD74"/>
    <mergeCell ref="TPE74:TPJ74"/>
    <mergeCell ref="TPK74:TPP74"/>
    <mergeCell ref="TMW74:TNB74"/>
    <mergeCell ref="TNC74:TNH74"/>
    <mergeCell ref="TNI74:TNN74"/>
    <mergeCell ref="TNO74:TNT74"/>
    <mergeCell ref="TNU74:TNZ74"/>
    <mergeCell ref="TOA74:TOF74"/>
    <mergeCell ref="TLM74:TLR74"/>
    <mergeCell ref="TLS74:TLX74"/>
    <mergeCell ref="TLY74:TMD74"/>
    <mergeCell ref="TME74:TMJ74"/>
    <mergeCell ref="TMK74:TMP74"/>
    <mergeCell ref="TMQ74:TMV74"/>
    <mergeCell ref="TKC74:TKH74"/>
    <mergeCell ref="TKI74:TKN74"/>
    <mergeCell ref="TKO74:TKT74"/>
    <mergeCell ref="TKU74:TKZ74"/>
    <mergeCell ref="TLA74:TLF74"/>
    <mergeCell ref="TLG74:TLL74"/>
    <mergeCell ref="TIS74:TIX74"/>
    <mergeCell ref="TIY74:TJD74"/>
    <mergeCell ref="TJE74:TJJ74"/>
    <mergeCell ref="TJK74:TJP74"/>
    <mergeCell ref="TJQ74:TJV74"/>
    <mergeCell ref="TJW74:TKB74"/>
    <mergeCell ref="THI74:THN74"/>
    <mergeCell ref="THO74:THT74"/>
    <mergeCell ref="THU74:THZ74"/>
    <mergeCell ref="TIA74:TIF74"/>
    <mergeCell ref="TIG74:TIL74"/>
    <mergeCell ref="TIM74:TIR74"/>
    <mergeCell ref="TFY74:TGD74"/>
    <mergeCell ref="TGE74:TGJ74"/>
    <mergeCell ref="TGK74:TGP74"/>
    <mergeCell ref="TGQ74:TGV74"/>
    <mergeCell ref="TGW74:THB74"/>
    <mergeCell ref="THC74:THH74"/>
    <mergeCell ref="TEO74:TET74"/>
    <mergeCell ref="TEU74:TEZ74"/>
    <mergeCell ref="TFA74:TFF74"/>
    <mergeCell ref="TFG74:TFL74"/>
    <mergeCell ref="TFM74:TFR74"/>
    <mergeCell ref="TFS74:TFX74"/>
    <mergeCell ref="TDE74:TDJ74"/>
    <mergeCell ref="TDK74:TDP74"/>
    <mergeCell ref="TDQ74:TDV74"/>
    <mergeCell ref="TDW74:TEB74"/>
    <mergeCell ref="TEC74:TEH74"/>
    <mergeCell ref="TEI74:TEN74"/>
    <mergeCell ref="TBU74:TBZ74"/>
    <mergeCell ref="TCA74:TCF74"/>
    <mergeCell ref="TCG74:TCL74"/>
    <mergeCell ref="TCM74:TCR74"/>
    <mergeCell ref="TCS74:TCX74"/>
    <mergeCell ref="TCY74:TDD74"/>
    <mergeCell ref="TAK74:TAP74"/>
    <mergeCell ref="TAQ74:TAV74"/>
    <mergeCell ref="TAW74:TBB74"/>
    <mergeCell ref="TBC74:TBH74"/>
    <mergeCell ref="TBI74:TBN74"/>
    <mergeCell ref="TBO74:TBT74"/>
    <mergeCell ref="SZA74:SZF74"/>
    <mergeCell ref="SZG74:SZL74"/>
    <mergeCell ref="SZM74:SZR74"/>
    <mergeCell ref="SZS74:SZX74"/>
    <mergeCell ref="SZY74:TAD74"/>
    <mergeCell ref="TAE74:TAJ74"/>
    <mergeCell ref="SXQ74:SXV74"/>
    <mergeCell ref="SXW74:SYB74"/>
    <mergeCell ref="SYC74:SYH74"/>
    <mergeCell ref="SYI74:SYN74"/>
    <mergeCell ref="SYO74:SYT74"/>
    <mergeCell ref="SYU74:SYZ74"/>
    <mergeCell ref="SWG74:SWL74"/>
    <mergeCell ref="SWM74:SWR74"/>
    <mergeCell ref="SWS74:SWX74"/>
    <mergeCell ref="SWY74:SXD74"/>
    <mergeCell ref="SXE74:SXJ74"/>
    <mergeCell ref="SXK74:SXP74"/>
    <mergeCell ref="SUW74:SVB74"/>
    <mergeCell ref="SVC74:SVH74"/>
    <mergeCell ref="SVI74:SVN74"/>
    <mergeCell ref="SVO74:SVT74"/>
    <mergeCell ref="SVU74:SVZ74"/>
    <mergeCell ref="SWA74:SWF74"/>
    <mergeCell ref="STM74:STR74"/>
    <mergeCell ref="STS74:STX74"/>
    <mergeCell ref="STY74:SUD74"/>
    <mergeCell ref="SUE74:SUJ74"/>
    <mergeCell ref="SUK74:SUP74"/>
    <mergeCell ref="SUQ74:SUV74"/>
    <mergeCell ref="SSC74:SSH74"/>
    <mergeCell ref="SSI74:SSN74"/>
    <mergeCell ref="SSO74:SST74"/>
    <mergeCell ref="SSU74:SSZ74"/>
    <mergeCell ref="STA74:STF74"/>
    <mergeCell ref="STG74:STL74"/>
    <mergeCell ref="SQS74:SQX74"/>
    <mergeCell ref="SQY74:SRD74"/>
    <mergeCell ref="SRE74:SRJ74"/>
    <mergeCell ref="SRK74:SRP74"/>
    <mergeCell ref="SRQ74:SRV74"/>
    <mergeCell ref="SRW74:SSB74"/>
    <mergeCell ref="SPI74:SPN74"/>
    <mergeCell ref="SPO74:SPT74"/>
    <mergeCell ref="SPU74:SPZ74"/>
    <mergeCell ref="SQA74:SQF74"/>
    <mergeCell ref="SQG74:SQL74"/>
    <mergeCell ref="SQM74:SQR74"/>
    <mergeCell ref="SNY74:SOD74"/>
    <mergeCell ref="SOE74:SOJ74"/>
    <mergeCell ref="SOK74:SOP74"/>
    <mergeCell ref="SOQ74:SOV74"/>
    <mergeCell ref="SOW74:SPB74"/>
    <mergeCell ref="SPC74:SPH74"/>
    <mergeCell ref="SMO74:SMT74"/>
    <mergeCell ref="SMU74:SMZ74"/>
    <mergeCell ref="SNA74:SNF74"/>
    <mergeCell ref="SNG74:SNL74"/>
    <mergeCell ref="SNM74:SNR74"/>
    <mergeCell ref="SNS74:SNX74"/>
    <mergeCell ref="SLE74:SLJ74"/>
    <mergeCell ref="SLK74:SLP74"/>
    <mergeCell ref="SLQ74:SLV74"/>
    <mergeCell ref="SLW74:SMB74"/>
    <mergeCell ref="SMC74:SMH74"/>
    <mergeCell ref="SMI74:SMN74"/>
    <mergeCell ref="SJU74:SJZ74"/>
    <mergeCell ref="SKA74:SKF74"/>
    <mergeCell ref="SKG74:SKL74"/>
    <mergeCell ref="SKM74:SKR74"/>
    <mergeCell ref="SKS74:SKX74"/>
    <mergeCell ref="SKY74:SLD74"/>
    <mergeCell ref="SIK74:SIP74"/>
    <mergeCell ref="SIQ74:SIV74"/>
    <mergeCell ref="SIW74:SJB74"/>
    <mergeCell ref="SJC74:SJH74"/>
    <mergeCell ref="SJI74:SJN74"/>
    <mergeCell ref="SJO74:SJT74"/>
    <mergeCell ref="SHA74:SHF74"/>
    <mergeCell ref="SHG74:SHL74"/>
    <mergeCell ref="SHM74:SHR74"/>
    <mergeCell ref="SHS74:SHX74"/>
    <mergeCell ref="SHY74:SID74"/>
    <mergeCell ref="SIE74:SIJ74"/>
    <mergeCell ref="SFQ74:SFV74"/>
    <mergeCell ref="SFW74:SGB74"/>
    <mergeCell ref="SGC74:SGH74"/>
    <mergeCell ref="SGI74:SGN74"/>
    <mergeCell ref="SGO74:SGT74"/>
    <mergeCell ref="SGU74:SGZ74"/>
    <mergeCell ref="SEG74:SEL74"/>
    <mergeCell ref="SEM74:SER74"/>
    <mergeCell ref="SES74:SEX74"/>
    <mergeCell ref="SEY74:SFD74"/>
    <mergeCell ref="SFE74:SFJ74"/>
    <mergeCell ref="SFK74:SFP74"/>
    <mergeCell ref="SCW74:SDB74"/>
    <mergeCell ref="SDC74:SDH74"/>
    <mergeCell ref="SDI74:SDN74"/>
    <mergeCell ref="SDO74:SDT74"/>
    <mergeCell ref="SDU74:SDZ74"/>
    <mergeCell ref="SEA74:SEF74"/>
    <mergeCell ref="SBM74:SBR74"/>
    <mergeCell ref="SBS74:SBX74"/>
    <mergeCell ref="SBY74:SCD74"/>
    <mergeCell ref="SCE74:SCJ74"/>
    <mergeCell ref="SCK74:SCP74"/>
    <mergeCell ref="SCQ74:SCV74"/>
    <mergeCell ref="SAC74:SAH74"/>
    <mergeCell ref="SAI74:SAN74"/>
    <mergeCell ref="SAO74:SAT74"/>
    <mergeCell ref="SAU74:SAZ74"/>
    <mergeCell ref="SBA74:SBF74"/>
    <mergeCell ref="SBG74:SBL74"/>
    <mergeCell ref="RYS74:RYX74"/>
    <mergeCell ref="RYY74:RZD74"/>
    <mergeCell ref="RZE74:RZJ74"/>
    <mergeCell ref="RZK74:RZP74"/>
    <mergeCell ref="RZQ74:RZV74"/>
    <mergeCell ref="RZW74:SAB74"/>
    <mergeCell ref="RXI74:RXN74"/>
    <mergeCell ref="RXO74:RXT74"/>
    <mergeCell ref="RXU74:RXZ74"/>
    <mergeCell ref="RYA74:RYF74"/>
    <mergeCell ref="RYG74:RYL74"/>
    <mergeCell ref="RYM74:RYR74"/>
    <mergeCell ref="RVY74:RWD74"/>
    <mergeCell ref="RWE74:RWJ74"/>
    <mergeCell ref="RWK74:RWP74"/>
    <mergeCell ref="RWQ74:RWV74"/>
    <mergeCell ref="RWW74:RXB74"/>
    <mergeCell ref="RXC74:RXH74"/>
    <mergeCell ref="RUO74:RUT74"/>
    <mergeCell ref="RUU74:RUZ74"/>
    <mergeCell ref="RVA74:RVF74"/>
    <mergeCell ref="RVG74:RVL74"/>
    <mergeCell ref="RVM74:RVR74"/>
    <mergeCell ref="RVS74:RVX74"/>
    <mergeCell ref="RTE74:RTJ74"/>
    <mergeCell ref="RTK74:RTP74"/>
    <mergeCell ref="RTQ74:RTV74"/>
    <mergeCell ref="RTW74:RUB74"/>
    <mergeCell ref="RUC74:RUH74"/>
    <mergeCell ref="RUI74:RUN74"/>
    <mergeCell ref="RRU74:RRZ74"/>
    <mergeCell ref="RSA74:RSF74"/>
    <mergeCell ref="RSG74:RSL74"/>
    <mergeCell ref="RSM74:RSR74"/>
    <mergeCell ref="RSS74:RSX74"/>
    <mergeCell ref="RSY74:RTD74"/>
    <mergeCell ref="RQK74:RQP74"/>
    <mergeCell ref="RQQ74:RQV74"/>
    <mergeCell ref="RQW74:RRB74"/>
    <mergeCell ref="RRC74:RRH74"/>
    <mergeCell ref="RRI74:RRN74"/>
    <mergeCell ref="RRO74:RRT74"/>
    <mergeCell ref="RPA74:RPF74"/>
    <mergeCell ref="RPG74:RPL74"/>
    <mergeCell ref="RPM74:RPR74"/>
    <mergeCell ref="RPS74:RPX74"/>
    <mergeCell ref="RPY74:RQD74"/>
    <mergeCell ref="RQE74:RQJ74"/>
    <mergeCell ref="RNQ74:RNV74"/>
    <mergeCell ref="RNW74:ROB74"/>
    <mergeCell ref="ROC74:ROH74"/>
    <mergeCell ref="ROI74:RON74"/>
    <mergeCell ref="ROO74:ROT74"/>
    <mergeCell ref="ROU74:ROZ74"/>
    <mergeCell ref="RMG74:RML74"/>
    <mergeCell ref="RMM74:RMR74"/>
    <mergeCell ref="RMS74:RMX74"/>
    <mergeCell ref="RMY74:RND74"/>
    <mergeCell ref="RNE74:RNJ74"/>
    <mergeCell ref="RNK74:RNP74"/>
    <mergeCell ref="RKW74:RLB74"/>
    <mergeCell ref="RLC74:RLH74"/>
    <mergeCell ref="RLI74:RLN74"/>
    <mergeCell ref="RLO74:RLT74"/>
    <mergeCell ref="RLU74:RLZ74"/>
    <mergeCell ref="RMA74:RMF74"/>
    <mergeCell ref="RJM74:RJR74"/>
    <mergeCell ref="RJS74:RJX74"/>
    <mergeCell ref="RJY74:RKD74"/>
    <mergeCell ref="RKE74:RKJ74"/>
    <mergeCell ref="RKK74:RKP74"/>
    <mergeCell ref="RKQ74:RKV74"/>
    <mergeCell ref="RIC74:RIH74"/>
    <mergeCell ref="RII74:RIN74"/>
    <mergeCell ref="RIO74:RIT74"/>
    <mergeCell ref="RIU74:RIZ74"/>
    <mergeCell ref="RJA74:RJF74"/>
    <mergeCell ref="RJG74:RJL74"/>
    <mergeCell ref="RGS74:RGX74"/>
    <mergeCell ref="RGY74:RHD74"/>
    <mergeCell ref="RHE74:RHJ74"/>
    <mergeCell ref="RHK74:RHP74"/>
    <mergeCell ref="RHQ74:RHV74"/>
    <mergeCell ref="RHW74:RIB74"/>
    <mergeCell ref="RFI74:RFN74"/>
    <mergeCell ref="RFO74:RFT74"/>
    <mergeCell ref="RFU74:RFZ74"/>
    <mergeCell ref="RGA74:RGF74"/>
    <mergeCell ref="RGG74:RGL74"/>
    <mergeCell ref="RGM74:RGR74"/>
    <mergeCell ref="RDY74:RED74"/>
    <mergeCell ref="REE74:REJ74"/>
    <mergeCell ref="REK74:REP74"/>
    <mergeCell ref="REQ74:REV74"/>
    <mergeCell ref="REW74:RFB74"/>
    <mergeCell ref="RFC74:RFH74"/>
    <mergeCell ref="RCO74:RCT74"/>
    <mergeCell ref="RCU74:RCZ74"/>
    <mergeCell ref="RDA74:RDF74"/>
    <mergeCell ref="RDG74:RDL74"/>
    <mergeCell ref="RDM74:RDR74"/>
    <mergeCell ref="RDS74:RDX74"/>
    <mergeCell ref="RBE74:RBJ74"/>
    <mergeCell ref="RBK74:RBP74"/>
    <mergeCell ref="RBQ74:RBV74"/>
    <mergeCell ref="RBW74:RCB74"/>
    <mergeCell ref="RCC74:RCH74"/>
    <mergeCell ref="RCI74:RCN74"/>
    <mergeCell ref="QZU74:QZZ74"/>
    <mergeCell ref="RAA74:RAF74"/>
    <mergeCell ref="RAG74:RAL74"/>
    <mergeCell ref="RAM74:RAR74"/>
    <mergeCell ref="RAS74:RAX74"/>
    <mergeCell ref="RAY74:RBD74"/>
    <mergeCell ref="QYK74:QYP74"/>
    <mergeCell ref="QYQ74:QYV74"/>
    <mergeCell ref="QYW74:QZB74"/>
    <mergeCell ref="QZC74:QZH74"/>
    <mergeCell ref="QZI74:QZN74"/>
    <mergeCell ref="QZO74:QZT74"/>
    <mergeCell ref="QXA74:QXF74"/>
    <mergeCell ref="QXG74:QXL74"/>
    <mergeCell ref="QXM74:QXR74"/>
    <mergeCell ref="QXS74:QXX74"/>
    <mergeCell ref="QXY74:QYD74"/>
    <mergeCell ref="QYE74:QYJ74"/>
    <mergeCell ref="QVQ74:QVV74"/>
    <mergeCell ref="QVW74:QWB74"/>
    <mergeCell ref="QWC74:QWH74"/>
    <mergeCell ref="QWI74:QWN74"/>
    <mergeCell ref="QWO74:QWT74"/>
    <mergeCell ref="QWU74:QWZ74"/>
    <mergeCell ref="QUG74:QUL74"/>
    <mergeCell ref="QUM74:QUR74"/>
    <mergeCell ref="QUS74:QUX74"/>
    <mergeCell ref="QUY74:QVD74"/>
    <mergeCell ref="QVE74:QVJ74"/>
    <mergeCell ref="QVK74:QVP74"/>
    <mergeCell ref="QSW74:QTB74"/>
    <mergeCell ref="QTC74:QTH74"/>
    <mergeCell ref="QTI74:QTN74"/>
    <mergeCell ref="QTO74:QTT74"/>
    <mergeCell ref="QTU74:QTZ74"/>
    <mergeCell ref="QUA74:QUF74"/>
    <mergeCell ref="QRM74:QRR74"/>
    <mergeCell ref="QRS74:QRX74"/>
    <mergeCell ref="QRY74:QSD74"/>
    <mergeCell ref="QSE74:QSJ74"/>
    <mergeCell ref="QSK74:QSP74"/>
    <mergeCell ref="QSQ74:QSV74"/>
    <mergeCell ref="QQC74:QQH74"/>
    <mergeCell ref="QQI74:QQN74"/>
    <mergeCell ref="QQO74:QQT74"/>
    <mergeCell ref="QQU74:QQZ74"/>
    <mergeCell ref="QRA74:QRF74"/>
    <mergeCell ref="QRG74:QRL74"/>
    <mergeCell ref="QOS74:QOX74"/>
    <mergeCell ref="QOY74:QPD74"/>
    <mergeCell ref="QPE74:QPJ74"/>
    <mergeCell ref="QPK74:QPP74"/>
    <mergeCell ref="QPQ74:QPV74"/>
    <mergeCell ref="QPW74:QQB74"/>
    <mergeCell ref="QNI74:QNN74"/>
    <mergeCell ref="QNO74:QNT74"/>
    <mergeCell ref="QNU74:QNZ74"/>
    <mergeCell ref="QOA74:QOF74"/>
    <mergeCell ref="QOG74:QOL74"/>
    <mergeCell ref="QOM74:QOR74"/>
    <mergeCell ref="QLY74:QMD74"/>
    <mergeCell ref="QME74:QMJ74"/>
    <mergeCell ref="QMK74:QMP74"/>
    <mergeCell ref="QMQ74:QMV74"/>
    <mergeCell ref="QMW74:QNB74"/>
    <mergeCell ref="QNC74:QNH74"/>
    <mergeCell ref="QKO74:QKT74"/>
    <mergeCell ref="QKU74:QKZ74"/>
    <mergeCell ref="QLA74:QLF74"/>
    <mergeCell ref="QLG74:QLL74"/>
    <mergeCell ref="QLM74:QLR74"/>
    <mergeCell ref="QLS74:QLX74"/>
    <mergeCell ref="QJE74:QJJ74"/>
    <mergeCell ref="QJK74:QJP74"/>
    <mergeCell ref="QJQ74:QJV74"/>
    <mergeCell ref="QJW74:QKB74"/>
    <mergeCell ref="QKC74:QKH74"/>
    <mergeCell ref="QKI74:QKN74"/>
    <mergeCell ref="QHU74:QHZ74"/>
    <mergeCell ref="QIA74:QIF74"/>
    <mergeCell ref="QIG74:QIL74"/>
    <mergeCell ref="QIM74:QIR74"/>
    <mergeCell ref="QIS74:QIX74"/>
    <mergeCell ref="QIY74:QJD74"/>
    <mergeCell ref="QGK74:QGP74"/>
    <mergeCell ref="QGQ74:QGV74"/>
    <mergeCell ref="QGW74:QHB74"/>
    <mergeCell ref="QHC74:QHH74"/>
    <mergeCell ref="QHI74:QHN74"/>
    <mergeCell ref="QHO74:QHT74"/>
    <mergeCell ref="QFA74:QFF74"/>
    <mergeCell ref="QFG74:QFL74"/>
    <mergeCell ref="QFM74:QFR74"/>
    <mergeCell ref="QFS74:QFX74"/>
    <mergeCell ref="QFY74:QGD74"/>
    <mergeCell ref="QGE74:QGJ74"/>
    <mergeCell ref="QDQ74:QDV74"/>
    <mergeCell ref="QDW74:QEB74"/>
    <mergeCell ref="QEC74:QEH74"/>
    <mergeCell ref="QEI74:QEN74"/>
    <mergeCell ref="QEO74:QET74"/>
    <mergeCell ref="QEU74:QEZ74"/>
    <mergeCell ref="QCG74:QCL74"/>
    <mergeCell ref="QCM74:QCR74"/>
    <mergeCell ref="QCS74:QCX74"/>
    <mergeCell ref="QCY74:QDD74"/>
    <mergeCell ref="QDE74:QDJ74"/>
    <mergeCell ref="QDK74:QDP74"/>
    <mergeCell ref="QAW74:QBB74"/>
    <mergeCell ref="QBC74:QBH74"/>
    <mergeCell ref="QBI74:QBN74"/>
    <mergeCell ref="QBO74:QBT74"/>
    <mergeCell ref="QBU74:QBZ74"/>
    <mergeCell ref="QCA74:QCF74"/>
    <mergeCell ref="PZM74:PZR74"/>
    <mergeCell ref="PZS74:PZX74"/>
    <mergeCell ref="PZY74:QAD74"/>
    <mergeCell ref="QAE74:QAJ74"/>
    <mergeCell ref="QAK74:QAP74"/>
    <mergeCell ref="QAQ74:QAV74"/>
    <mergeCell ref="PYC74:PYH74"/>
    <mergeCell ref="PYI74:PYN74"/>
    <mergeCell ref="PYO74:PYT74"/>
    <mergeCell ref="PYU74:PYZ74"/>
    <mergeCell ref="PZA74:PZF74"/>
    <mergeCell ref="PZG74:PZL74"/>
    <mergeCell ref="PWS74:PWX74"/>
    <mergeCell ref="PWY74:PXD74"/>
    <mergeCell ref="PXE74:PXJ74"/>
    <mergeCell ref="PXK74:PXP74"/>
    <mergeCell ref="PXQ74:PXV74"/>
    <mergeCell ref="PXW74:PYB74"/>
    <mergeCell ref="PVI74:PVN74"/>
    <mergeCell ref="PVO74:PVT74"/>
    <mergeCell ref="PVU74:PVZ74"/>
    <mergeCell ref="PWA74:PWF74"/>
    <mergeCell ref="PWG74:PWL74"/>
    <mergeCell ref="PWM74:PWR74"/>
    <mergeCell ref="PTY74:PUD74"/>
    <mergeCell ref="PUE74:PUJ74"/>
    <mergeCell ref="PUK74:PUP74"/>
    <mergeCell ref="PUQ74:PUV74"/>
    <mergeCell ref="PUW74:PVB74"/>
    <mergeCell ref="PVC74:PVH74"/>
    <mergeCell ref="PSO74:PST74"/>
    <mergeCell ref="PSU74:PSZ74"/>
    <mergeCell ref="PTA74:PTF74"/>
    <mergeCell ref="PTG74:PTL74"/>
    <mergeCell ref="PTM74:PTR74"/>
    <mergeCell ref="PTS74:PTX74"/>
    <mergeCell ref="PRE74:PRJ74"/>
    <mergeCell ref="PRK74:PRP74"/>
    <mergeCell ref="PRQ74:PRV74"/>
    <mergeCell ref="PRW74:PSB74"/>
    <mergeCell ref="PSC74:PSH74"/>
    <mergeCell ref="PSI74:PSN74"/>
    <mergeCell ref="PPU74:PPZ74"/>
    <mergeCell ref="PQA74:PQF74"/>
    <mergeCell ref="PQG74:PQL74"/>
    <mergeCell ref="PQM74:PQR74"/>
    <mergeCell ref="PQS74:PQX74"/>
    <mergeCell ref="PQY74:PRD74"/>
    <mergeCell ref="POK74:POP74"/>
    <mergeCell ref="POQ74:POV74"/>
    <mergeCell ref="POW74:PPB74"/>
    <mergeCell ref="PPC74:PPH74"/>
    <mergeCell ref="PPI74:PPN74"/>
    <mergeCell ref="PPO74:PPT74"/>
    <mergeCell ref="PNA74:PNF74"/>
    <mergeCell ref="PNG74:PNL74"/>
    <mergeCell ref="PNM74:PNR74"/>
    <mergeCell ref="PNS74:PNX74"/>
    <mergeCell ref="PNY74:POD74"/>
    <mergeCell ref="POE74:POJ74"/>
    <mergeCell ref="PLQ74:PLV74"/>
    <mergeCell ref="PLW74:PMB74"/>
    <mergeCell ref="PMC74:PMH74"/>
    <mergeCell ref="PMI74:PMN74"/>
    <mergeCell ref="PMO74:PMT74"/>
    <mergeCell ref="PMU74:PMZ74"/>
    <mergeCell ref="PKG74:PKL74"/>
    <mergeCell ref="PKM74:PKR74"/>
    <mergeCell ref="PKS74:PKX74"/>
    <mergeCell ref="PKY74:PLD74"/>
    <mergeCell ref="PLE74:PLJ74"/>
    <mergeCell ref="PLK74:PLP74"/>
    <mergeCell ref="PIW74:PJB74"/>
    <mergeCell ref="PJC74:PJH74"/>
    <mergeCell ref="PJI74:PJN74"/>
    <mergeCell ref="PJO74:PJT74"/>
    <mergeCell ref="PJU74:PJZ74"/>
    <mergeCell ref="PKA74:PKF74"/>
    <mergeCell ref="PHM74:PHR74"/>
    <mergeCell ref="PHS74:PHX74"/>
    <mergeCell ref="PHY74:PID74"/>
    <mergeCell ref="PIE74:PIJ74"/>
    <mergeCell ref="PIK74:PIP74"/>
    <mergeCell ref="PIQ74:PIV74"/>
    <mergeCell ref="PGC74:PGH74"/>
    <mergeCell ref="PGI74:PGN74"/>
    <mergeCell ref="PGO74:PGT74"/>
    <mergeCell ref="PGU74:PGZ74"/>
    <mergeCell ref="PHA74:PHF74"/>
    <mergeCell ref="PHG74:PHL74"/>
    <mergeCell ref="PES74:PEX74"/>
    <mergeCell ref="PEY74:PFD74"/>
    <mergeCell ref="PFE74:PFJ74"/>
    <mergeCell ref="PFK74:PFP74"/>
    <mergeCell ref="PFQ74:PFV74"/>
    <mergeCell ref="PFW74:PGB74"/>
    <mergeCell ref="PDI74:PDN74"/>
    <mergeCell ref="PDO74:PDT74"/>
    <mergeCell ref="PDU74:PDZ74"/>
    <mergeCell ref="PEA74:PEF74"/>
    <mergeCell ref="PEG74:PEL74"/>
    <mergeCell ref="PEM74:PER74"/>
    <mergeCell ref="PBY74:PCD74"/>
    <mergeCell ref="PCE74:PCJ74"/>
    <mergeCell ref="PCK74:PCP74"/>
    <mergeCell ref="PCQ74:PCV74"/>
    <mergeCell ref="PCW74:PDB74"/>
    <mergeCell ref="PDC74:PDH74"/>
    <mergeCell ref="PAO74:PAT74"/>
    <mergeCell ref="PAU74:PAZ74"/>
    <mergeCell ref="PBA74:PBF74"/>
    <mergeCell ref="PBG74:PBL74"/>
    <mergeCell ref="PBM74:PBR74"/>
    <mergeCell ref="PBS74:PBX74"/>
    <mergeCell ref="OZE74:OZJ74"/>
    <mergeCell ref="OZK74:OZP74"/>
    <mergeCell ref="OZQ74:OZV74"/>
    <mergeCell ref="OZW74:PAB74"/>
    <mergeCell ref="PAC74:PAH74"/>
    <mergeCell ref="PAI74:PAN74"/>
    <mergeCell ref="OXU74:OXZ74"/>
    <mergeCell ref="OYA74:OYF74"/>
    <mergeCell ref="OYG74:OYL74"/>
    <mergeCell ref="OYM74:OYR74"/>
    <mergeCell ref="OYS74:OYX74"/>
    <mergeCell ref="OYY74:OZD74"/>
    <mergeCell ref="OWK74:OWP74"/>
    <mergeCell ref="OWQ74:OWV74"/>
    <mergeCell ref="OWW74:OXB74"/>
    <mergeCell ref="OXC74:OXH74"/>
    <mergeCell ref="OXI74:OXN74"/>
    <mergeCell ref="OXO74:OXT74"/>
    <mergeCell ref="OVA74:OVF74"/>
    <mergeCell ref="OVG74:OVL74"/>
    <mergeCell ref="OVM74:OVR74"/>
    <mergeCell ref="OVS74:OVX74"/>
    <mergeCell ref="OVY74:OWD74"/>
    <mergeCell ref="OWE74:OWJ74"/>
    <mergeCell ref="OTQ74:OTV74"/>
    <mergeCell ref="OTW74:OUB74"/>
    <mergeCell ref="OUC74:OUH74"/>
    <mergeCell ref="OUI74:OUN74"/>
    <mergeCell ref="OUO74:OUT74"/>
    <mergeCell ref="OUU74:OUZ74"/>
    <mergeCell ref="OSG74:OSL74"/>
    <mergeCell ref="OSM74:OSR74"/>
    <mergeCell ref="OSS74:OSX74"/>
    <mergeCell ref="OSY74:OTD74"/>
    <mergeCell ref="OTE74:OTJ74"/>
    <mergeCell ref="OTK74:OTP74"/>
    <mergeCell ref="OQW74:ORB74"/>
    <mergeCell ref="ORC74:ORH74"/>
    <mergeCell ref="ORI74:ORN74"/>
    <mergeCell ref="ORO74:ORT74"/>
    <mergeCell ref="ORU74:ORZ74"/>
    <mergeCell ref="OSA74:OSF74"/>
    <mergeCell ref="OPM74:OPR74"/>
    <mergeCell ref="OPS74:OPX74"/>
    <mergeCell ref="OPY74:OQD74"/>
    <mergeCell ref="OQE74:OQJ74"/>
    <mergeCell ref="OQK74:OQP74"/>
    <mergeCell ref="OQQ74:OQV74"/>
    <mergeCell ref="OOC74:OOH74"/>
    <mergeCell ref="OOI74:OON74"/>
    <mergeCell ref="OOO74:OOT74"/>
    <mergeCell ref="OOU74:OOZ74"/>
    <mergeCell ref="OPA74:OPF74"/>
    <mergeCell ref="OPG74:OPL74"/>
    <mergeCell ref="OMS74:OMX74"/>
    <mergeCell ref="OMY74:OND74"/>
    <mergeCell ref="ONE74:ONJ74"/>
    <mergeCell ref="ONK74:ONP74"/>
    <mergeCell ref="ONQ74:ONV74"/>
    <mergeCell ref="ONW74:OOB74"/>
    <mergeCell ref="OLI74:OLN74"/>
    <mergeCell ref="OLO74:OLT74"/>
    <mergeCell ref="OLU74:OLZ74"/>
    <mergeCell ref="OMA74:OMF74"/>
    <mergeCell ref="OMG74:OML74"/>
    <mergeCell ref="OMM74:OMR74"/>
    <mergeCell ref="OJY74:OKD74"/>
    <mergeCell ref="OKE74:OKJ74"/>
    <mergeCell ref="OKK74:OKP74"/>
    <mergeCell ref="OKQ74:OKV74"/>
    <mergeCell ref="OKW74:OLB74"/>
    <mergeCell ref="OLC74:OLH74"/>
    <mergeCell ref="OIO74:OIT74"/>
    <mergeCell ref="OIU74:OIZ74"/>
    <mergeCell ref="OJA74:OJF74"/>
    <mergeCell ref="OJG74:OJL74"/>
    <mergeCell ref="OJM74:OJR74"/>
    <mergeCell ref="OJS74:OJX74"/>
    <mergeCell ref="OHE74:OHJ74"/>
    <mergeCell ref="OHK74:OHP74"/>
    <mergeCell ref="OHQ74:OHV74"/>
    <mergeCell ref="OHW74:OIB74"/>
    <mergeCell ref="OIC74:OIH74"/>
    <mergeCell ref="OII74:OIN74"/>
    <mergeCell ref="OFU74:OFZ74"/>
    <mergeCell ref="OGA74:OGF74"/>
    <mergeCell ref="OGG74:OGL74"/>
    <mergeCell ref="OGM74:OGR74"/>
    <mergeCell ref="OGS74:OGX74"/>
    <mergeCell ref="OGY74:OHD74"/>
    <mergeCell ref="OEK74:OEP74"/>
    <mergeCell ref="OEQ74:OEV74"/>
    <mergeCell ref="OEW74:OFB74"/>
    <mergeCell ref="OFC74:OFH74"/>
    <mergeCell ref="OFI74:OFN74"/>
    <mergeCell ref="OFO74:OFT74"/>
    <mergeCell ref="ODA74:ODF74"/>
    <mergeCell ref="ODG74:ODL74"/>
    <mergeCell ref="ODM74:ODR74"/>
    <mergeCell ref="ODS74:ODX74"/>
    <mergeCell ref="ODY74:OED74"/>
    <mergeCell ref="OEE74:OEJ74"/>
    <mergeCell ref="OBQ74:OBV74"/>
    <mergeCell ref="OBW74:OCB74"/>
    <mergeCell ref="OCC74:OCH74"/>
    <mergeCell ref="OCI74:OCN74"/>
    <mergeCell ref="OCO74:OCT74"/>
    <mergeCell ref="OCU74:OCZ74"/>
    <mergeCell ref="OAG74:OAL74"/>
    <mergeCell ref="OAM74:OAR74"/>
    <mergeCell ref="OAS74:OAX74"/>
    <mergeCell ref="OAY74:OBD74"/>
    <mergeCell ref="OBE74:OBJ74"/>
    <mergeCell ref="OBK74:OBP74"/>
    <mergeCell ref="NYW74:NZB74"/>
    <mergeCell ref="NZC74:NZH74"/>
    <mergeCell ref="NZI74:NZN74"/>
    <mergeCell ref="NZO74:NZT74"/>
    <mergeCell ref="NZU74:NZZ74"/>
    <mergeCell ref="OAA74:OAF74"/>
    <mergeCell ref="NXM74:NXR74"/>
    <mergeCell ref="NXS74:NXX74"/>
    <mergeCell ref="NXY74:NYD74"/>
    <mergeCell ref="NYE74:NYJ74"/>
    <mergeCell ref="NYK74:NYP74"/>
    <mergeCell ref="NYQ74:NYV74"/>
    <mergeCell ref="NWC74:NWH74"/>
    <mergeCell ref="NWI74:NWN74"/>
    <mergeCell ref="NWO74:NWT74"/>
    <mergeCell ref="NWU74:NWZ74"/>
    <mergeCell ref="NXA74:NXF74"/>
    <mergeCell ref="NXG74:NXL74"/>
    <mergeCell ref="NUS74:NUX74"/>
    <mergeCell ref="NUY74:NVD74"/>
    <mergeCell ref="NVE74:NVJ74"/>
    <mergeCell ref="NVK74:NVP74"/>
    <mergeCell ref="NVQ74:NVV74"/>
    <mergeCell ref="NVW74:NWB74"/>
    <mergeCell ref="NTI74:NTN74"/>
    <mergeCell ref="NTO74:NTT74"/>
    <mergeCell ref="NTU74:NTZ74"/>
    <mergeCell ref="NUA74:NUF74"/>
    <mergeCell ref="NUG74:NUL74"/>
    <mergeCell ref="NUM74:NUR74"/>
    <mergeCell ref="NRY74:NSD74"/>
    <mergeCell ref="NSE74:NSJ74"/>
    <mergeCell ref="NSK74:NSP74"/>
    <mergeCell ref="NSQ74:NSV74"/>
    <mergeCell ref="NSW74:NTB74"/>
    <mergeCell ref="NTC74:NTH74"/>
    <mergeCell ref="NQO74:NQT74"/>
    <mergeCell ref="NQU74:NQZ74"/>
    <mergeCell ref="NRA74:NRF74"/>
    <mergeCell ref="NRG74:NRL74"/>
    <mergeCell ref="NRM74:NRR74"/>
    <mergeCell ref="NRS74:NRX74"/>
    <mergeCell ref="NPE74:NPJ74"/>
    <mergeCell ref="NPK74:NPP74"/>
    <mergeCell ref="NPQ74:NPV74"/>
    <mergeCell ref="NPW74:NQB74"/>
    <mergeCell ref="NQC74:NQH74"/>
    <mergeCell ref="NQI74:NQN74"/>
    <mergeCell ref="NNU74:NNZ74"/>
    <mergeCell ref="NOA74:NOF74"/>
    <mergeCell ref="NOG74:NOL74"/>
    <mergeCell ref="NOM74:NOR74"/>
    <mergeCell ref="NOS74:NOX74"/>
    <mergeCell ref="NOY74:NPD74"/>
    <mergeCell ref="NMK74:NMP74"/>
    <mergeCell ref="NMQ74:NMV74"/>
    <mergeCell ref="NMW74:NNB74"/>
    <mergeCell ref="NNC74:NNH74"/>
    <mergeCell ref="NNI74:NNN74"/>
    <mergeCell ref="NNO74:NNT74"/>
    <mergeCell ref="NLA74:NLF74"/>
    <mergeCell ref="NLG74:NLL74"/>
    <mergeCell ref="NLM74:NLR74"/>
    <mergeCell ref="NLS74:NLX74"/>
    <mergeCell ref="NLY74:NMD74"/>
    <mergeCell ref="NME74:NMJ74"/>
    <mergeCell ref="NJQ74:NJV74"/>
    <mergeCell ref="NJW74:NKB74"/>
    <mergeCell ref="NKC74:NKH74"/>
    <mergeCell ref="NKI74:NKN74"/>
    <mergeCell ref="NKO74:NKT74"/>
    <mergeCell ref="NKU74:NKZ74"/>
    <mergeCell ref="NIG74:NIL74"/>
    <mergeCell ref="NIM74:NIR74"/>
    <mergeCell ref="NIS74:NIX74"/>
    <mergeCell ref="NIY74:NJD74"/>
    <mergeCell ref="NJE74:NJJ74"/>
    <mergeCell ref="NJK74:NJP74"/>
    <mergeCell ref="NGW74:NHB74"/>
    <mergeCell ref="NHC74:NHH74"/>
    <mergeCell ref="NHI74:NHN74"/>
    <mergeCell ref="NHO74:NHT74"/>
    <mergeCell ref="NHU74:NHZ74"/>
    <mergeCell ref="NIA74:NIF74"/>
    <mergeCell ref="NFM74:NFR74"/>
    <mergeCell ref="NFS74:NFX74"/>
    <mergeCell ref="NFY74:NGD74"/>
    <mergeCell ref="NGE74:NGJ74"/>
    <mergeCell ref="NGK74:NGP74"/>
    <mergeCell ref="NGQ74:NGV74"/>
    <mergeCell ref="NEC74:NEH74"/>
    <mergeCell ref="NEI74:NEN74"/>
    <mergeCell ref="NEO74:NET74"/>
    <mergeCell ref="NEU74:NEZ74"/>
    <mergeCell ref="NFA74:NFF74"/>
    <mergeCell ref="NFG74:NFL74"/>
    <mergeCell ref="NCS74:NCX74"/>
    <mergeCell ref="NCY74:NDD74"/>
    <mergeCell ref="NDE74:NDJ74"/>
    <mergeCell ref="NDK74:NDP74"/>
    <mergeCell ref="NDQ74:NDV74"/>
    <mergeCell ref="NDW74:NEB74"/>
    <mergeCell ref="NBI74:NBN74"/>
    <mergeCell ref="NBO74:NBT74"/>
    <mergeCell ref="NBU74:NBZ74"/>
    <mergeCell ref="NCA74:NCF74"/>
    <mergeCell ref="NCG74:NCL74"/>
    <mergeCell ref="NCM74:NCR74"/>
    <mergeCell ref="MZY74:NAD74"/>
    <mergeCell ref="NAE74:NAJ74"/>
    <mergeCell ref="NAK74:NAP74"/>
    <mergeCell ref="NAQ74:NAV74"/>
    <mergeCell ref="NAW74:NBB74"/>
    <mergeCell ref="NBC74:NBH74"/>
    <mergeCell ref="MYO74:MYT74"/>
    <mergeCell ref="MYU74:MYZ74"/>
    <mergeCell ref="MZA74:MZF74"/>
    <mergeCell ref="MZG74:MZL74"/>
    <mergeCell ref="MZM74:MZR74"/>
    <mergeCell ref="MZS74:MZX74"/>
    <mergeCell ref="MXE74:MXJ74"/>
    <mergeCell ref="MXK74:MXP74"/>
    <mergeCell ref="MXQ74:MXV74"/>
    <mergeCell ref="MXW74:MYB74"/>
    <mergeCell ref="MYC74:MYH74"/>
    <mergeCell ref="MYI74:MYN74"/>
    <mergeCell ref="MVU74:MVZ74"/>
    <mergeCell ref="MWA74:MWF74"/>
    <mergeCell ref="MWG74:MWL74"/>
    <mergeCell ref="MWM74:MWR74"/>
    <mergeCell ref="MWS74:MWX74"/>
    <mergeCell ref="MWY74:MXD74"/>
    <mergeCell ref="MUK74:MUP74"/>
    <mergeCell ref="MUQ74:MUV74"/>
    <mergeCell ref="MUW74:MVB74"/>
    <mergeCell ref="MVC74:MVH74"/>
    <mergeCell ref="MVI74:MVN74"/>
    <mergeCell ref="MVO74:MVT74"/>
    <mergeCell ref="MTA74:MTF74"/>
    <mergeCell ref="MTG74:MTL74"/>
    <mergeCell ref="MTM74:MTR74"/>
    <mergeCell ref="MTS74:MTX74"/>
    <mergeCell ref="MTY74:MUD74"/>
    <mergeCell ref="MUE74:MUJ74"/>
    <mergeCell ref="MRQ74:MRV74"/>
    <mergeCell ref="MRW74:MSB74"/>
    <mergeCell ref="MSC74:MSH74"/>
    <mergeCell ref="MSI74:MSN74"/>
    <mergeCell ref="MSO74:MST74"/>
    <mergeCell ref="MSU74:MSZ74"/>
    <mergeCell ref="MQG74:MQL74"/>
    <mergeCell ref="MQM74:MQR74"/>
    <mergeCell ref="MQS74:MQX74"/>
    <mergeCell ref="MQY74:MRD74"/>
    <mergeCell ref="MRE74:MRJ74"/>
    <mergeCell ref="MRK74:MRP74"/>
    <mergeCell ref="MOW74:MPB74"/>
    <mergeCell ref="MPC74:MPH74"/>
    <mergeCell ref="MPI74:MPN74"/>
    <mergeCell ref="MPO74:MPT74"/>
    <mergeCell ref="MPU74:MPZ74"/>
    <mergeCell ref="MQA74:MQF74"/>
    <mergeCell ref="MNM74:MNR74"/>
    <mergeCell ref="MNS74:MNX74"/>
    <mergeCell ref="MNY74:MOD74"/>
    <mergeCell ref="MOE74:MOJ74"/>
    <mergeCell ref="MOK74:MOP74"/>
    <mergeCell ref="MOQ74:MOV74"/>
    <mergeCell ref="MMC74:MMH74"/>
    <mergeCell ref="MMI74:MMN74"/>
    <mergeCell ref="MMO74:MMT74"/>
    <mergeCell ref="MMU74:MMZ74"/>
    <mergeCell ref="MNA74:MNF74"/>
    <mergeCell ref="MNG74:MNL74"/>
    <mergeCell ref="MKS74:MKX74"/>
    <mergeCell ref="MKY74:MLD74"/>
    <mergeCell ref="MLE74:MLJ74"/>
    <mergeCell ref="MLK74:MLP74"/>
    <mergeCell ref="MLQ74:MLV74"/>
    <mergeCell ref="MLW74:MMB74"/>
    <mergeCell ref="MJI74:MJN74"/>
    <mergeCell ref="MJO74:MJT74"/>
    <mergeCell ref="MJU74:MJZ74"/>
    <mergeCell ref="MKA74:MKF74"/>
    <mergeCell ref="MKG74:MKL74"/>
    <mergeCell ref="MKM74:MKR74"/>
    <mergeCell ref="MHY74:MID74"/>
    <mergeCell ref="MIE74:MIJ74"/>
    <mergeCell ref="MIK74:MIP74"/>
    <mergeCell ref="MIQ74:MIV74"/>
    <mergeCell ref="MIW74:MJB74"/>
    <mergeCell ref="MJC74:MJH74"/>
    <mergeCell ref="MGO74:MGT74"/>
    <mergeCell ref="MGU74:MGZ74"/>
    <mergeCell ref="MHA74:MHF74"/>
    <mergeCell ref="MHG74:MHL74"/>
    <mergeCell ref="MHM74:MHR74"/>
    <mergeCell ref="MHS74:MHX74"/>
    <mergeCell ref="MFE74:MFJ74"/>
    <mergeCell ref="MFK74:MFP74"/>
    <mergeCell ref="MFQ74:MFV74"/>
    <mergeCell ref="MFW74:MGB74"/>
    <mergeCell ref="MGC74:MGH74"/>
    <mergeCell ref="MGI74:MGN74"/>
    <mergeCell ref="MDU74:MDZ74"/>
    <mergeCell ref="MEA74:MEF74"/>
    <mergeCell ref="MEG74:MEL74"/>
    <mergeCell ref="MEM74:MER74"/>
    <mergeCell ref="MES74:MEX74"/>
    <mergeCell ref="MEY74:MFD74"/>
    <mergeCell ref="MCK74:MCP74"/>
    <mergeCell ref="MCQ74:MCV74"/>
    <mergeCell ref="MCW74:MDB74"/>
    <mergeCell ref="MDC74:MDH74"/>
    <mergeCell ref="MDI74:MDN74"/>
    <mergeCell ref="MDO74:MDT74"/>
    <mergeCell ref="MBA74:MBF74"/>
    <mergeCell ref="MBG74:MBL74"/>
    <mergeCell ref="MBM74:MBR74"/>
    <mergeCell ref="MBS74:MBX74"/>
    <mergeCell ref="MBY74:MCD74"/>
    <mergeCell ref="MCE74:MCJ74"/>
    <mergeCell ref="LZQ74:LZV74"/>
    <mergeCell ref="LZW74:MAB74"/>
    <mergeCell ref="MAC74:MAH74"/>
    <mergeCell ref="MAI74:MAN74"/>
    <mergeCell ref="MAO74:MAT74"/>
    <mergeCell ref="MAU74:MAZ74"/>
    <mergeCell ref="LYG74:LYL74"/>
    <mergeCell ref="LYM74:LYR74"/>
    <mergeCell ref="LYS74:LYX74"/>
    <mergeCell ref="LYY74:LZD74"/>
    <mergeCell ref="LZE74:LZJ74"/>
    <mergeCell ref="LZK74:LZP74"/>
    <mergeCell ref="LWW74:LXB74"/>
    <mergeCell ref="LXC74:LXH74"/>
    <mergeCell ref="LXI74:LXN74"/>
    <mergeCell ref="LXO74:LXT74"/>
    <mergeCell ref="LXU74:LXZ74"/>
    <mergeCell ref="LYA74:LYF74"/>
    <mergeCell ref="LVM74:LVR74"/>
    <mergeCell ref="LVS74:LVX74"/>
    <mergeCell ref="LVY74:LWD74"/>
    <mergeCell ref="LWE74:LWJ74"/>
    <mergeCell ref="LWK74:LWP74"/>
    <mergeCell ref="LWQ74:LWV74"/>
    <mergeCell ref="LUC74:LUH74"/>
    <mergeCell ref="LUI74:LUN74"/>
    <mergeCell ref="LUO74:LUT74"/>
    <mergeCell ref="LUU74:LUZ74"/>
    <mergeCell ref="LVA74:LVF74"/>
    <mergeCell ref="LVG74:LVL74"/>
    <mergeCell ref="LSS74:LSX74"/>
    <mergeCell ref="LSY74:LTD74"/>
    <mergeCell ref="LTE74:LTJ74"/>
    <mergeCell ref="LTK74:LTP74"/>
    <mergeCell ref="LTQ74:LTV74"/>
    <mergeCell ref="LTW74:LUB74"/>
    <mergeCell ref="LRI74:LRN74"/>
    <mergeCell ref="LRO74:LRT74"/>
    <mergeCell ref="LRU74:LRZ74"/>
    <mergeCell ref="LSA74:LSF74"/>
    <mergeCell ref="LSG74:LSL74"/>
    <mergeCell ref="LSM74:LSR74"/>
    <mergeCell ref="LPY74:LQD74"/>
    <mergeCell ref="LQE74:LQJ74"/>
    <mergeCell ref="LQK74:LQP74"/>
    <mergeCell ref="LQQ74:LQV74"/>
    <mergeCell ref="LQW74:LRB74"/>
    <mergeCell ref="LRC74:LRH74"/>
    <mergeCell ref="LOO74:LOT74"/>
    <mergeCell ref="LOU74:LOZ74"/>
    <mergeCell ref="LPA74:LPF74"/>
    <mergeCell ref="LPG74:LPL74"/>
    <mergeCell ref="LPM74:LPR74"/>
    <mergeCell ref="LPS74:LPX74"/>
    <mergeCell ref="LNE74:LNJ74"/>
    <mergeCell ref="LNK74:LNP74"/>
    <mergeCell ref="LNQ74:LNV74"/>
    <mergeCell ref="LNW74:LOB74"/>
    <mergeCell ref="LOC74:LOH74"/>
    <mergeCell ref="LOI74:LON74"/>
    <mergeCell ref="LLU74:LLZ74"/>
    <mergeCell ref="LMA74:LMF74"/>
    <mergeCell ref="LMG74:LML74"/>
    <mergeCell ref="LMM74:LMR74"/>
    <mergeCell ref="LMS74:LMX74"/>
    <mergeCell ref="LMY74:LND74"/>
    <mergeCell ref="LKK74:LKP74"/>
    <mergeCell ref="LKQ74:LKV74"/>
    <mergeCell ref="LKW74:LLB74"/>
    <mergeCell ref="LLC74:LLH74"/>
    <mergeCell ref="LLI74:LLN74"/>
    <mergeCell ref="LLO74:LLT74"/>
    <mergeCell ref="LJA74:LJF74"/>
    <mergeCell ref="LJG74:LJL74"/>
    <mergeCell ref="LJM74:LJR74"/>
    <mergeCell ref="LJS74:LJX74"/>
    <mergeCell ref="LJY74:LKD74"/>
    <mergeCell ref="LKE74:LKJ74"/>
    <mergeCell ref="LHQ74:LHV74"/>
    <mergeCell ref="LHW74:LIB74"/>
    <mergeCell ref="LIC74:LIH74"/>
    <mergeCell ref="LII74:LIN74"/>
    <mergeCell ref="LIO74:LIT74"/>
    <mergeCell ref="LIU74:LIZ74"/>
    <mergeCell ref="LGG74:LGL74"/>
    <mergeCell ref="LGM74:LGR74"/>
    <mergeCell ref="LGS74:LGX74"/>
    <mergeCell ref="LGY74:LHD74"/>
    <mergeCell ref="LHE74:LHJ74"/>
    <mergeCell ref="LHK74:LHP74"/>
    <mergeCell ref="LEW74:LFB74"/>
    <mergeCell ref="LFC74:LFH74"/>
    <mergeCell ref="LFI74:LFN74"/>
    <mergeCell ref="LFO74:LFT74"/>
    <mergeCell ref="LFU74:LFZ74"/>
    <mergeCell ref="LGA74:LGF74"/>
    <mergeCell ref="LDM74:LDR74"/>
    <mergeCell ref="LDS74:LDX74"/>
    <mergeCell ref="LDY74:LED74"/>
    <mergeCell ref="LEE74:LEJ74"/>
    <mergeCell ref="LEK74:LEP74"/>
    <mergeCell ref="LEQ74:LEV74"/>
    <mergeCell ref="LCC74:LCH74"/>
    <mergeCell ref="LCI74:LCN74"/>
    <mergeCell ref="LCO74:LCT74"/>
    <mergeCell ref="LCU74:LCZ74"/>
    <mergeCell ref="LDA74:LDF74"/>
    <mergeCell ref="LDG74:LDL74"/>
    <mergeCell ref="LAS74:LAX74"/>
    <mergeCell ref="LAY74:LBD74"/>
    <mergeCell ref="LBE74:LBJ74"/>
    <mergeCell ref="LBK74:LBP74"/>
    <mergeCell ref="LBQ74:LBV74"/>
    <mergeCell ref="LBW74:LCB74"/>
    <mergeCell ref="KZI74:KZN74"/>
    <mergeCell ref="KZO74:KZT74"/>
    <mergeCell ref="KZU74:KZZ74"/>
    <mergeCell ref="LAA74:LAF74"/>
    <mergeCell ref="LAG74:LAL74"/>
    <mergeCell ref="LAM74:LAR74"/>
    <mergeCell ref="KXY74:KYD74"/>
    <mergeCell ref="KYE74:KYJ74"/>
    <mergeCell ref="KYK74:KYP74"/>
    <mergeCell ref="KYQ74:KYV74"/>
    <mergeCell ref="KYW74:KZB74"/>
    <mergeCell ref="KZC74:KZH74"/>
    <mergeCell ref="KWO74:KWT74"/>
    <mergeCell ref="KWU74:KWZ74"/>
    <mergeCell ref="KXA74:KXF74"/>
    <mergeCell ref="KXG74:KXL74"/>
    <mergeCell ref="KXM74:KXR74"/>
    <mergeCell ref="KXS74:KXX74"/>
    <mergeCell ref="KVE74:KVJ74"/>
    <mergeCell ref="KVK74:KVP74"/>
    <mergeCell ref="KVQ74:KVV74"/>
    <mergeCell ref="KVW74:KWB74"/>
    <mergeCell ref="KWC74:KWH74"/>
    <mergeCell ref="KWI74:KWN74"/>
    <mergeCell ref="KTU74:KTZ74"/>
    <mergeCell ref="KUA74:KUF74"/>
    <mergeCell ref="KUG74:KUL74"/>
    <mergeCell ref="KUM74:KUR74"/>
    <mergeCell ref="KUS74:KUX74"/>
    <mergeCell ref="KUY74:KVD74"/>
    <mergeCell ref="KSK74:KSP74"/>
    <mergeCell ref="KSQ74:KSV74"/>
    <mergeCell ref="KSW74:KTB74"/>
    <mergeCell ref="KTC74:KTH74"/>
    <mergeCell ref="KTI74:KTN74"/>
    <mergeCell ref="KTO74:KTT74"/>
    <mergeCell ref="KRA74:KRF74"/>
    <mergeCell ref="KRG74:KRL74"/>
    <mergeCell ref="KRM74:KRR74"/>
    <mergeCell ref="KRS74:KRX74"/>
    <mergeCell ref="KRY74:KSD74"/>
    <mergeCell ref="KSE74:KSJ74"/>
    <mergeCell ref="KPQ74:KPV74"/>
    <mergeCell ref="KPW74:KQB74"/>
    <mergeCell ref="KQC74:KQH74"/>
    <mergeCell ref="KQI74:KQN74"/>
    <mergeCell ref="KQO74:KQT74"/>
    <mergeCell ref="KQU74:KQZ74"/>
    <mergeCell ref="KOG74:KOL74"/>
    <mergeCell ref="KOM74:KOR74"/>
    <mergeCell ref="KOS74:KOX74"/>
    <mergeCell ref="KOY74:KPD74"/>
    <mergeCell ref="KPE74:KPJ74"/>
    <mergeCell ref="KPK74:KPP74"/>
    <mergeCell ref="KMW74:KNB74"/>
    <mergeCell ref="KNC74:KNH74"/>
    <mergeCell ref="KNI74:KNN74"/>
    <mergeCell ref="KNO74:KNT74"/>
    <mergeCell ref="KNU74:KNZ74"/>
    <mergeCell ref="KOA74:KOF74"/>
    <mergeCell ref="KLM74:KLR74"/>
    <mergeCell ref="KLS74:KLX74"/>
    <mergeCell ref="KLY74:KMD74"/>
    <mergeCell ref="KME74:KMJ74"/>
    <mergeCell ref="KMK74:KMP74"/>
    <mergeCell ref="KMQ74:KMV74"/>
    <mergeCell ref="KKC74:KKH74"/>
    <mergeCell ref="KKI74:KKN74"/>
    <mergeCell ref="KKO74:KKT74"/>
    <mergeCell ref="KKU74:KKZ74"/>
    <mergeCell ref="KLA74:KLF74"/>
    <mergeCell ref="KLG74:KLL74"/>
    <mergeCell ref="KIS74:KIX74"/>
    <mergeCell ref="KIY74:KJD74"/>
    <mergeCell ref="KJE74:KJJ74"/>
    <mergeCell ref="KJK74:KJP74"/>
    <mergeCell ref="KJQ74:KJV74"/>
    <mergeCell ref="KJW74:KKB74"/>
    <mergeCell ref="KHI74:KHN74"/>
    <mergeCell ref="KHO74:KHT74"/>
    <mergeCell ref="KHU74:KHZ74"/>
    <mergeCell ref="KIA74:KIF74"/>
    <mergeCell ref="KIG74:KIL74"/>
    <mergeCell ref="KIM74:KIR74"/>
    <mergeCell ref="KFY74:KGD74"/>
    <mergeCell ref="KGE74:KGJ74"/>
    <mergeCell ref="KGK74:KGP74"/>
    <mergeCell ref="KGQ74:KGV74"/>
    <mergeCell ref="KGW74:KHB74"/>
    <mergeCell ref="KHC74:KHH74"/>
    <mergeCell ref="KEO74:KET74"/>
    <mergeCell ref="KEU74:KEZ74"/>
    <mergeCell ref="KFA74:KFF74"/>
    <mergeCell ref="KFG74:KFL74"/>
    <mergeCell ref="KFM74:KFR74"/>
    <mergeCell ref="KFS74:KFX74"/>
    <mergeCell ref="KDE74:KDJ74"/>
    <mergeCell ref="KDK74:KDP74"/>
    <mergeCell ref="KDQ74:KDV74"/>
    <mergeCell ref="KDW74:KEB74"/>
    <mergeCell ref="KEC74:KEH74"/>
    <mergeCell ref="KEI74:KEN74"/>
    <mergeCell ref="KBU74:KBZ74"/>
    <mergeCell ref="KCA74:KCF74"/>
    <mergeCell ref="KCG74:KCL74"/>
    <mergeCell ref="KCM74:KCR74"/>
    <mergeCell ref="KCS74:KCX74"/>
    <mergeCell ref="KCY74:KDD74"/>
    <mergeCell ref="KAK74:KAP74"/>
    <mergeCell ref="KAQ74:KAV74"/>
    <mergeCell ref="KAW74:KBB74"/>
    <mergeCell ref="KBC74:KBH74"/>
    <mergeCell ref="KBI74:KBN74"/>
    <mergeCell ref="KBO74:KBT74"/>
    <mergeCell ref="JZA74:JZF74"/>
    <mergeCell ref="JZG74:JZL74"/>
    <mergeCell ref="JZM74:JZR74"/>
    <mergeCell ref="JZS74:JZX74"/>
    <mergeCell ref="JZY74:KAD74"/>
    <mergeCell ref="KAE74:KAJ74"/>
    <mergeCell ref="JXQ74:JXV74"/>
    <mergeCell ref="JXW74:JYB74"/>
    <mergeCell ref="JYC74:JYH74"/>
    <mergeCell ref="JYI74:JYN74"/>
    <mergeCell ref="JYO74:JYT74"/>
    <mergeCell ref="JYU74:JYZ74"/>
    <mergeCell ref="JWG74:JWL74"/>
    <mergeCell ref="JWM74:JWR74"/>
    <mergeCell ref="JWS74:JWX74"/>
    <mergeCell ref="JWY74:JXD74"/>
    <mergeCell ref="JXE74:JXJ74"/>
    <mergeCell ref="JXK74:JXP74"/>
    <mergeCell ref="JUW74:JVB74"/>
    <mergeCell ref="JVC74:JVH74"/>
    <mergeCell ref="JVI74:JVN74"/>
    <mergeCell ref="JVO74:JVT74"/>
    <mergeCell ref="JVU74:JVZ74"/>
    <mergeCell ref="JWA74:JWF74"/>
    <mergeCell ref="JTM74:JTR74"/>
    <mergeCell ref="JTS74:JTX74"/>
    <mergeCell ref="JTY74:JUD74"/>
    <mergeCell ref="JUE74:JUJ74"/>
    <mergeCell ref="JUK74:JUP74"/>
    <mergeCell ref="JUQ74:JUV74"/>
    <mergeCell ref="JSC74:JSH74"/>
    <mergeCell ref="JSI74:JSN74"/>
    <mergeCell ref="JSO74:JST74"/>
    <mergeCell ref="JSU74:JSZ74"/>
    <mergeCell ref="JTA74:JTF74"/>
    <mergeCell ref="JTG74:JTL74"/>
    <mergeCell ref="JQS74:JQX74"/>
    <mergeCell ref="JQY74:JRD74"/>
    <mergeCell ref="JRE74:JRJ74"/>
    <mergeCell ref="JRK74:JRP74"/>
    <mergeCell ref="JRQ74:JRV74"/>
    <mergeCell ref="JRW74:JSB74"/>
    <mergeCell ref="JPI74:JPN74"/>
    <mergeCell ref="JPO74:JPT74"/>
    <mergeCell ref="JPU74:JPZ74"/>
    <mergeCell ref="JQA74:JQF74"/>
    <mergeCell ref="JQG74:JQL74"/>
    <mergeCell ref="JQM74:JQR74"/>
    <mergeCell ref="JNY74:JOD74"/>
    <mergeCell ref="JOE74:JOJ74"/>
    <mergeCell ref="JOK74:JOP74"/>
    <mergeCell ref="JOQ74:JOV74"/>
    <mergeCell ref="JOW74:JPB74"/>
    <mergeCell ref="JPC74:JPH74"/>
    <mergeCell ref="JMO74:JMT74"/>
    <mergeCell ref="JMU74:JMZ74"/>
    <mergeCell ref="JNA74:JNF74"/>
    <mergeCell ref="JNG74:JNL74"/>
    <mergeCell ref="JNM74:JNR74"/>
    <mergeCell ref="JNS74:JNX74"/>
    <mergeCell ref="JLE74:JLJ74"/>
    <mergeCell ref="JLK74:JLP74"/>
    <mergeCell ref="JLQ74:JLV74"/>
    <mergeCell ref="JLW74:JMB74"/>
    <mergeCell ref="JMC74:JMH74"/>
    <mergeCell ref="JMI74:JMN74"/>
    <mergeCell ref="JJU74:JJZ74"/>
    <mergeCell ref="JKA74:JKF74"/>
    <mergeCell ref="JKG74:JKL74"/>
    <mergeCell ref="JKM74:JKR74"/>
    <mergeCell ref="JKS74:JKX74"/>
    <mergeCell ref="JKY74:JLD74"/>
    <mergeCell ref="JIK74:JIP74"/>
    <mergeCell ref="JIQ74:JIV74"/>
    <mergeCell ref="JIW74:JJB74"/>
    <mergeCell ref="JJC74:JJH74"/>
    <mergeCell ref="JJI74:JJN74"/>
    <mergeCell ref="JJO74:JJT74"/>
    <mergeCell ref="JHA74:JHF74"/>
    <mergeCell ref="JHG74:JHL74"/>
    <mergeCell ref="JHM74:JHR74"/>
    <mergeCell ref="JHS74:JHX74"/>
    <mergeCell ref="JHY74:JID74"/>
    <mergeCell ref="JIE74:JIJ74"/>
    <mergeCell ref="JFQ74:JFV74"/>
    <mergeCell ref="JFW74:JGB74"/>
    <mergeCell ref="JGC74:JGH74"/>
    <mergeCell ref="JGI74:JGN74"/>
    <mergeCell ref="JGO74:JGT74"/>
    <mergeCell ref="JGU74:JGZ74"/>
    <mergeCell ref="JEG74:JEL74"/>
    <mergeCell ref="JEM74:JER74"/>
    <mergeCell ref="JES74:JEX74"/>
    <mergeCell ref="JEY74:JFD74"/>
    <mergeCell ref="JFE74:JFJ74"/>
    <mergeCell ref="JFK74:JFP74"/>
    <mergeCell ref="JCW74:JDB74"/>
    <mergeCell ref="JDC74:JDH74"/>
    <mergeCell ref="JDI74:JDN74"/>
    <mergeCell ref="JDO74:JDT74"/>
    <mergeCell ref="JDU74:JDZ74"/>
    <mergeCell ref="JEA74:JEF74"/>
    <mergeCell ref="JBM74:JBR74"/>
    <mergeCell ref="JBS74:JBX74"/>
    <mergeCell ref="JBY74:JCD74"/>
    <mergeCell ref="JCE74:JCJ74"/>
    <mergeCell ref="JCK74:JCP74"/>
    <mergeCell ref="JCQ74:JCV74"/>
    <mergeCell ref="JAC74:JAH74"/>
    <mergeCell ref="JAI74:JAN74"/>
    <mergeCell ref="JAO74:JAT74"/>
    <mergeCell ref="JAU74:JAZ74"/>
    <mergeCell ref="JBA74:JBF74"/>
    <mergeCell ref="JBG74:JBL74"/>
    <mergeCell ref="IYS74:IYX74"/>
    <mergeCell ref="IYY74:IZD74"/>
    <mergeCell ref="IZE74:IZJ74"/>
    <mergeCell ref="IZK74:IZP74"/>
    <mergeCell ref="IZQ74:IZV74"/>
    <mergeCell ref="IZW74:JAB74"/>
    <mergeCell ref="IXI74:IXN74"/>
    <mergeCell ref="IXO74:IXT74"/>
    <mergeCell ref="IXU74:IXZ74"/>
    <mergeCell ref="IYA74:IYF74"/>
    <mergeCell ref="IYG74:IYL74"/>
    <mergeCell ref="IYM74:IYR74"/>
    <mergeCell ref="IVY74:IWD74"/>
    <mergeCell ref="IWE74:IWJ74"/>
    <mergeCell ref="IWK74:IWP74"/>
    <mergeCell ref="IWQ74:IWV74"/>
    <mergeCell ref="IWW74:IXB74"/>
    <mergeCell ref="IXC74:IXH74"/>
    <mergeCell ref="IUO74:IUT74"/>
    <mergeCell ref="IUU74:IUZ74"/>
    <mergeCell ref="IVA74:IVF74"/>
    <mergeCell ref="IVG74:IVL74"/>
    <mergeCell ref="IVM74:IVR74"/>
    <mergeCell ref="IVS74:IVX74"/>
    <mergeCell ref="ITE74:ITJ74"/>
    <mergeCell ref="ITK74:ITP74"/>
    <mergeCell ref="ITQ74:ITV74"/>
    <mergeCell ref="ITW74:IUB74"/>
    <mergeCell ref="IUC74:IUH74"/>
    <mergeCell ref="IUI74:IUN74"/>
    <mergeCell ref="IRU74:IRZ74"/>
    <mergeCell ref="ISA74:ISF74"/>
    <mergeCell ref="ISG74:ISL74"/>
    <mergeCell ref="ISM74:ISR74"/>
    <mergeCell ref="ISS74:ISX74"/>
    <mergeCell ref="ISY74:ITD74"/>
    <mergeCell ref="IQK74:IQP74"/>
    <mergeCell ref="IQQ74:IQV74"/>
    <mergeCell ref="IQW74:IRB74"/>
    <mergeCell ref="IRC74:IRH74"/>
    <mergeCell ref="IRI74:IRN74"/>
    <mergeCell ref="IRO74:IRT74"/>
    <mergeCell ref="IPA74:IPF74"/>
    <mergeCell ref="IPG74:IPL74"/>
    <mergeCell ref="IPM74:IPR74"/>
    <mergeCell ref="IPS74:IPX74"/>
    <mergeCell ref="IPY74:IQD74"/>
    <mergeCell ref="IQE74:IQJ74"/>
    <mergeCell ref="INQ74:INV74"/>
    <mergeCell ref="INW74:IOB74"/>
    <mergeCell ref="IOC74:IOH74"/>
    <mergeCell ref="IOI74:ION74"/>
    <mergeCell ref="IOO74:IOT74"/>
    <mergeCell ref="IOU74:IOZ74"/>
    <mergeCell ref="IMG74:IML74"/>
    <mergeCell ref="IMM74:IMR74"/>
    <mergeCell ref="IMS74:IMX74"/>
    <mergeCell ref="IMY74:IND74"/>
    <mergeCell ref="INE74:INJ74"/>
    <mergeCell ref="INK74:INP74"/>
    <mergeCell ref="IKW74:ILB74"/>
    <mergeCell ref="ILC74:ILH74"/>
    <mergeCell ref="ILI74:ILN74"/>
    <mergeCell ref="ILO74:ILT74"/>
    <mergeCell ref="ILU74:ILZ74"/>
    <mergeCell ref="IMA74:IMF74"/>
    <mergeCell ref="IJM74:IJR74"/>
    <mergeCell ref="IJS74:IJX74"/>
    <mergeCell ref="IJY74:IKD74"/>
    <mergeCell ref="IKE74:IKJ74"/>
    <mergeCell ref="IKK74:IKP74"/>
    <mergeCell ref="IKQ74:IKV74"/>
    <mergeCell ref="IIC74:IIH74"/>
    <mergeCell ref="III74:IIN74"/>
    <mergeCell ref="IIO74:IIT74"/>
    <mergeCell ref="IIU74:IIZ74"/>
    <mergeCell ref="IJA74:IJF74"/>
    <mergeCell ref="IJG74:IJL74"/>
    <mergeCell ref="IGS74:IGX74"/>
    <mergeCell ref="IGY74:IHD74"/>
    <mergeCell ref="IHE74:IHJ74"/>
    <mergeCell ref="IHK74:IHP74"/>
    <mergeCell ref="IHQ74:IHV74"/>
    <mergeCell ref="IHW74:IIB74"/>
    <mergeCell ref="IFI74:IFN74"/>
    <mergeCell ref="IFO74:IFT74"/>
    <mergeCell ref="IFU74:IFZ74"/>
    <mergeCell ref="IGA74:IGF74"/>
    <mergeCell ref="IGG74:IGL74"/>
    <mergeCell ref="IGM74:IGR74"/>
    <mergeCell ref="IDY74:IED74"/>
    <mergeCell ref="IEE74:IEJ74"/>
    <mergeCell ref="IEK74:IEP74"/>
    <mergeCell ref="IEQ74:IEV74"/>
    <mergeCell ref="IEW74:IFB74"/>
    <mergeCell ref="IFC74:IFH74"/>
    <mergeCell ref="ICO74:ICT74"/>
    <mergeCell ref="ICU74:ICZ74"/>
    <mergeCell ref="IDA74:IDF74"/>
    <mergeCell ref="IDG74:IDL74"/>
    <mergeCell ref="IDM74:IDR74"/>
    <mergeCell ref="IDS74:IDX74"/>
    <mergeCell ref="IBE74:IBJ74"/>
    <mergeCell ref="IBK74:IBP74"/>
    <mergeCell ref="IBQ74:IBV74"/>
    <mergeCell ref="IBW74:ICB74"/>
    <mergeCell ref="ICC74:ICH74"/>
    <mergeCell ref="ICI74:ICN74"/>
    <mergeCell ref="HZU74:HZZ74"/>
    <mergeCell ref="IAA74:IAF74"/>
    <mergeCell ref="IAG74:IAL74"/>
    <mergeCell ref="IAM74:IAR74"/>
    <mergeCell ref="IAS74:IAX74"/>
    <mergeCell ref="IAY74:IBD74"/>
    <mergeCell ref="HYK74:HYP74"/>
    <mergeCell ref="HYQ74:HYV74"/>
    <mergeCell ref="HYW74:HZB74"/>
    <mergeCell ref="HZC74:HZH74"/>
    <mergeCell ref="HZI74:HZN74"/>
    <mergeCell ref="HZO74:HZT74"/>
    <mergeCell ref="HXA74:HXF74"/>
    <mergeCell ref="HXG74:HXL74"/>
    <mergeCell ref="HXM74:HXR74"/>
    <mergeCell ref="HXS74:HXX74"/>
    <mergeCell ref="HXY74:HYD74"/>
    <mergeCell ref="HYE74:HYJ74"/>
    <mergeCell ref="HVQ74:HVV74"/>
    <mergeCell ref="HVW74:HWB74"/>
    <mergeCell ref="HWC74:HWH74"/>
    <mergeCell ref="HWI74:HWN74"/>
    <mergeCell ref="HWO74:HWT74"/>
    <mergeCell ref="HWU74:HWZ74"/>
    <mergeCell ref="HUG74:HUL74"/>
    <mergeCell ref="HUM74:HUR74"/>
    <mergeCell ref="HUS74:HUX74"/>
    <mergeCell ref="HUY74:HVD74"/>
    <mergeCell ref="HVE74:HVJ74"/>
    <mergeCell ref="HVK74:HVP74"/>
    <mergeCell ref="HSW74:HTB74"/>
    <mergeCell ref="HTC74:HTH74"/>
    <mergeCell ref="HTI74:HTN74"/>
    <mergeCell ref="HTO74:HTT74"/>
    <mergeCell ref="HTU74:HTZ74"/>
    <mergeCell ref="HUA74:HUF74"/>
    <mergeCell ref="HRM74:HRR74"/>
    <mergeCell ref="HRS74:HRX74"/>
    <mergeCell ref="HRY74:HSD74"/>
    <mergeCell ref="HSE74:HSJ74"/>
    <mergeCell ref="HSK74:HSP74"/>
    <mergeCell ref="HSQ74:HSV74"/>
    <mergeCell ref="HQC74:HQH74"/>
    <mergeCell ref="HQI74:HQN74"/>
    <mergeCell ref="HQO74:HQT74"/>
    <mergeCell ref="HQU74:HQZ74"/>
    <mergeCell ref="HRA74:HRF74"/>
    <mergeCell ref="HRG74:HRL74"/>
    <mergeCell ref="HOS74:HOX74"/>
    <mergeCell ref="HOY74:HPD74"/>
    <mergeCell ref="HPE74:HPJ74"/>
    <mergeCell ref="HPK74:HPP74"/>
    <mergeCell ref="HPQ74:HPV74"/>
    <mergeCell ref="HPW74:HQB74"/>
    <mergeCell ref="HNI74:HNN74"/>
    <mergeCell ref="HNO74:HNT74"/>
    <mergeCell ref="HNU74:HNZ74"/>
    <mergeCell ref="HOA74:HOF74"/>
    <mergeCell ref="HOG74:HOL74"/>
    <mergeCell ref="HOM74:HOR74"/>
    <mergeCell ref="HLY74:HMD74"/>
    <mergeCell ref="HME74:HMJ74"/>
    <mergeCell ref="HMK74:HMP74"/>
    <mergeCell ref="HMQ74:HMV74"/>
    <mergeCell ref="HMW74:HNB74"/>
    <mergeCell ref="HNC74:HNH74"/>
    <mergeCell ref="HKO74:HKT74"/>
    <mergeCell ref="HKU74:HKZ74"/>
    <mergeCell ref="HLA74:HLF74"/>
    <mergeCell ref="HLG74:HLL74"/>
    <mergeCell ref="HLM74:HLR74"/>
    <mergeCell ref="HLS74:HLX74"/>
    <mergeCell ref="HJE74:HJJ74"/>
    <mergeCell ref="HJK74:HJP74"/>
    <mergeCell ref="HJQ74:HJV74"/>
    <mergeCell ref="HJW74:HKB74"/>
    <mergeCell ref="HKC74:HKH74"/>
    <mergeCell ref="HKI74:HKN74"/>
    <mergeCell ref="HHU74:HHZ74"/>
    <mergeCell ref="HIA74:HIF74"/>
    <mergeCell ref="HIG74:HIL74"/>
    <mergeCell ref="HIM74:HIR74"/>
    <mergeCell ref="HIS74:HIX74"/>
    <mergeCell ref="HIY74:HJD74"/>
    <mergeCell ref="HGK74:HGP74"/>
    <mergeCell ref="HGQ74:HGV74"/>
    <mergeCell ref="HGW74:HHB74"/>
    <mergeCell ref="HHC74:HHH74"/>
    <mergeCell ref="HHI74:HHN74"/>
    <mergeCell ref="HHO74:HHT74"/>
    <mergeCell ref="HFA74:HFF74"/>
    <mergeCell ref="HFG74:HFL74"/>
    <mergeCell ref="HFM74:HFR74"/>
    <mergeCell ref="HFS74:HFX74"/>
    <mergeCell ref="HFY74:HGD74"/>
    <mergeCell ref="HGE74:HGJ74"/>
    <mergeCell ref="HDQ74:HDV74"/>
    <mergeCell ref="HDW74:HEB74"/>
    <mergeCell ref="HEC74:HEH74"/>
    <mergeCell ref="HEI74:HEN74"/>
    <mergeCell ref="HEO74:HET74"/>
    <mergeCell ref="HEU74:HEZ74"/>
    <mergeCell ref="HCG74:HCL74"/>
    <mergeCell ref="HCM74:HCR74"/>
    <mergeCell ref="HCS74:HCX74"/>
    <mergeCell ref="HCY74:HDD74"/>
    <mergeCell ref="HDE74:HDJ74"/>
    <mergeCell ref="HDK74:HDP74"/>
    <mergeCell ref="HAW74:HBB74"/>
    <mergeCell ref="HBC74:HBH74"/>
    <mergeCell ref="HBI74:HBN74"/>
    <mergeCell ref="HBO74:HBT74"/>
    <mergeCell ref="HBU74:HBZ74"/>
    <mergeCell ref="HCA74:HCF74"/>
    <mergeCell ref="GZM74:GZR74"/>
    <mergeCell ref="GZS74:GZX74"/>
    <mergeCell ref="GZY74:HAD74"/>
    <mergeCell ref="HAE74:HAJ74"/>
    <mergeCell ref="HAK74:HAP74"/>
    <mergeCell ref="HAQ74:HAV74"/>
    <mergeCell ref="GYC74:GYH74"/>
    <mergeCell ref="GYI74:GYN74"/>
    <mergeCell ref="GYO74:GYT74"/>
    <mergeCell ref="GYU74:GYZ74"/>
    <mergeCell ref="GZA74:GZF74"/>
    <mergeCell ref="GZG74:GZL74"/>
    <mergeCell ref="GWS74:GWX74"/>
    <mergeCell ref="GWY74:GXD74"/>
    <mergeCell ref="GXE74:GXJ74"/>
    <mergeCell ref="GXK74:GXP74"/>
    <mergeCell ref="GXQ74:GXV74"/>
    <mergeCell ref="GXW74:GYB74"/>
    <mergeCell ref="GVI74:GVN74"/>
    <mergeCell ref="GVO74:GVT74"/>
    <mergeCell ref="GVU74:GVZ74"/>
    <mergeCell ref="GWA74:GWF74"/>
    <mergeCell ref="GWG74:GWL74"/>
    <mergeCell ref="GWM74:GWR74"/>
    <mergeCell ref="GTY74:GUD74"/>
    <mergeCell ref="GUE74:GUJ74"/>
    <mergeCell ref="GUK74:GUP74"/>
    <mergeCell ref="GUQ74:GUV74"/>
    <mergeCell ref="GUW74:GVB74"/>
    <mergeCell ref="GVC74:GVH74"/>
    <mergeCell ref="GSO74:GST74"/>
    <mergeCell ref="GSU74:GSZ74"/>
    <mergeCell ref="GTA74:GTF74"/>
    <mergeCell ref="GTG74:GTL74"/>
    <mergeCell ref="GTM74:GTR74"/>
    <mergeCell ref="GTS74:GTX74"/>
    <mergeCell ref="GRE74:GRJ74"/>
    <mergeCell ref="GRK74:GRP74"/>
    <mergeCell ref="GRQ74:GRV74"/>
    <mergeCell ref="GRW74:GSB74"/>
    <mergeCell ref="GSC74:GSH74"/>
    <mergeCell ref="GSI74:GSN74"/>
    <mergeCell ref="GPU74:GPZ74"/>
    <mergeCell ref="GQA74:GQF74"/>
    <mergeCell ref="GQG74:GQL74"/>
    <mergeCell ref="GQM74:GQR74"/>
    <mergeCell ref="GQS74:GQX74"/>
    <mergeCell ref="GQY74:GRD74"/>
    <mergeCell ref="GOK74:GOP74"/>
    <mergeCell ref="GOQ74:GOV74"/>
    <mergeCell ref="GOW74:GPB74"/>
    <mergeCell ref="GPC74:GPH74"/>
    <mergeCell ref="GPI74:GPN74"/>
    <mergeCell ref="GPO74:GPT74"/>
    <mergeCell ref="GNA74:GNF74"/>
    <mergeCell ref="GNG74:GNL74"/>
    <mergeCell ref="GNM74:GNR74"/>
    <mergeCell ref="GNS74:GNX74"/>
    <mergeCell ref="GNY74:GOD74"/>
    <mergeCell ref="GOE74:GOJ74"/>
    <mergeCell ref="GLQ74:GLV74"/>
    <mergeCell ref="GLW74:GMB74"/>
    <mergeCell ref="GMC74:GMH74"/>
    <mergeCell ref="GMI74:GMN74"/>
    <mergeCell ref="GMO74:GMT74"/>
    <mergeCell ref="GMU74:GMZ74"/>
    <mergeCell ref="GKG74:GKL74"/>
    <mergeCell ref="GKM74:GKR74"/>
    <mergeCell ref="GKS74:GKX74"/>
    <mergeCell ref="GKY74:GLD74"/>
    <mergeCell ref="GLE74:GLJ74"/>
    <mergeCell ref="GLK74:GLP74"/>
    <mergeCell ref="GIW74:GJB74"/>
    <mergeCell ref="GJC74:GJH74"/>
    <mergeCell ref="GJI74:GJN74"/>
    <mergeCell ref="GJO74:GJT74"/>
    <mergeCell ref="GJU74:GJZ74"/>
    <mergeCell ref="GKA74:GKF74"/>
    <mergeCell ref="GHM74:GHR74"/>
    <mergeCell ref="GHS74:GHX74"/>
    <mergeCell ref="GHY74:GID74"/>
    <mergeCell ref="GIE74:GIJ74"/>
    <mergeCell ref="GIK74:GIP74"/>
    <mergeCell ref="GIQ74:GIV74"/>
    <mergeCell ref="GGC74:GGH74"/>
    <mergeCell ref="GGI74:GGN74"/>
    <mergeCell ref="GGO74:GGT74"/>
    <mergeCell ref="GGU74:GGZ74"/>
    <mergeCell ref="GHA74:GHF74"/>
    <mergeCell ref="GHG74:GHL74"/>
    <mergeCell ref="GES74:GEX74"/>
    <mergeCell ref="GEY74:GFD74"/>
    <mergeCell ref="GFE74:GFJ74"/>
    <mergeCell ref="GFK74:GFP74"/>
    <mergeCell ref="GFQ74:GFV74"/>
    <mergeCell ref="GFW74:GGB74"/>
    <mergeCell ref="GDI74:GDN74"/>
    <mergeCell ref="GDO74:GDT74"/>
    <mergeCell ref="GDU74:GDZ74"/>
    <mergeCell ref="GEA74:GEF74"/>
    <mergeCell ref="GEG74:GEL74"/>
    <mergeCell ref="GEM74:GER74"/>
    <mergeCell ref="GBY74:GCD74"/>
    <mergeCell ref="GCE74:GCJ74"/>
    <mergeCell ref="GCK74:GCP74"/>
    <mergeCell ref="GCQ74:GCV74"/>
    <mergeCell ref="GCW74:GDB74"/>
    <mergeCell ref="GDC74:GDH74"/>
    <mergeCell ref="GAO74:GAT74"/>
    <mergeCell ref="GAU74:GAZ74"/>
    <mergeCell ref="GBA74:GBF74"/>
    <mergeCell ref="GBG74:GBL74"/>
    <mergeCell ref="GBM74:GBR74"/>
    <mergeCell ref="GBS74:GBX74"/>
    <mergeCell ref="FZE74:FZJ74"/>
    <mergeCell ref="FZK74:FZP74"/>
    <mergeCell ref="FZQ74:FZV74"/>
    <mergeCell ref="FZW74:GAB74"/>
    <mergeCell ref="GAC74:GAH74"/>
    <mergeCell ref="GAI74:GAN74"/>
    <mergeCell ref="FXU74:FXZ74"/>
    <mergeCell ref="FYA74:FYF74"/>
    <mergeCell ref="FYG74:FYL74"/>
    <mergeCell ref="FYM74:FYR74"/>
    <mergeCell ref="FYS74:FYX74"/>
    <mergeCell ref="FYY74:FZD74"/>
    <mergeCell ref="FWK74:FWP74"/>
    <mergeCell ref="FWQ74:FWV74"/>
    <mergeCell ref="FWW74:FXB74"/>
    <mergeCell ref="FXC74:FXH74"/>
    <mergeCell ref="FXI74:FXN74"/>
    <mergeCell ref="FXO74:FXT74"/>
    <mergeCell ref="FVA74:FVF74"/>
    <mergeCell ref="FVG74:FVL74"/>
    <mergeCell ref="FVM74:FVR74"/>
    <mergeCell ref="FVS74:FVX74"/>
    <mergeCell ref="FVY74:FWD74"/>
    <mergeCell ref="FWE74:FWJ74"/>
    <mergeCell ref="FTQ74:FTV74"/>
    <mergeCell ref="FTW74:FUB74"/>
    <mergeCell ref="FUC74:FUH74"/>
    <mergeCell ref="FUI74:FUN74"/>
    <mergeCell ref="FUO74:FUT74"/>
    <mergeCell ref="FUU74:FUZ74"/>
    <mergeCell ref="FSG74:FSL74"/>
    <mergeCell ref="FSM74:FSR74"/>
    <mergeCell ref="FSS74:FSX74"/>
    <mergeCell ref="FSY74:FTD74"/>
    <mergeCell ref="FTE74:FTJ74"/>
    <mergeCell ref="FTK74:FTP74"/>
    <mergeCell ref="FQW74:FRB74"/>
    <mergeCell ref="FRC74:FRH74"/>
    <mergeCell ref="FRI74:FRN74"/>
    <mergeCell ref="FRO74:FRT74"/>
    <mergeCell ref="FRU74:FRZ74"/>
    <mergeCell ref="FSA74:FSF74"/>
    <mergeCell ref="FPM74:FPR74"/>
    <mergeCell ref="FPS74:FPX74"/>
    <mergeCell ref="FPY74:FQD74"/>
    <mergeCell ref="FQE74:FQJ74"/>
    <mergeCell ref="FQK74:FQP74"/>
    <mergeCell ref="FQQ74:FQV74"/>
    <mergeCell ref="FOC74:FOH74"/>
    <mergeCell ref="FOI74:FON74"/>
    <mergeCell ref="FOO74:FOT74"/>
    <mergeCell ref="FOU74:FOZ74"/>
    <mergeCell ref="FPA74:FPF74"/>
    <mergeCell ref="FPG74:FPL74"/>
    <mergeCell ref="FMS74:FMX74"/>
    <mergeCell ref="FMY74:FND74"/>
    <mergeCell ref="FNE74:FNJ74"/>
    <mergeCell ref="FNK74:FNP74"/>
    <mergeCell ref="FNQ74:FNV74"/>
    <mergeCell ref="FNW74:FOB74"/>
    <mergeCell ref="FLI74:FLN74"/>
    <mergeCell ref="FLO74:FLT74"/>
    <mergeCell ref="FLU74:FLZ74"/>
    <mergeCell ref="FMA74:FMF74"/>
    <mergeCell ref="FMG74:FML74"/>
    <mergeCell ref="FMM74:FMR74"/>
    <mergeCell ref="FJY74:FKD74"/>
    <mergeCell ref="FKE74:FKJ74"/>
    <mergeCell ref="FKK74:FKP74"/>
    <mergeCell ref="FKQ74:FKV74"/>
    <mergeCell ref="FKW74:FLB74"/>
    <mergeCell ref="FLC74:FLH74"/>
    <mergeCell ref="FIO74:FIT74"/>
    <mergeCell ref="FIU74:FIZ74"/>
    <mergeCell ref="FJA74:FJF74"/>
    <mergeCell ref="FJG74:FJL74"/>
    <mergeCell ref="FJM74:FJR74"/>
    <mergeCell ref="FJS74:FJX74"/>
    <mergeCell ref="FHE74:FHJ74"/>
    <mergeCell ref="FHK74:FHP74"/>
    <mergeCell ref="FHQ74:FHV74"/>
    <mergeCell ref="FHW74:FIB74"/>
    <mergeCell ref="FIC74:FIH74"/>
    <mergeCell ref="FII74:FIN74"/>
    <mergeCell ref="FFU74:FFZ74"/>
    <mergeCell ref="FGA74:FGF74"/>
    <mergeCell ref="FGG74:FGL74"/>
    <mergeCell ref="FGM74:FGR74"/>
    <mergeCell ref="FGS74:FGX74"/>
    <mergeCell ref="FGY74:FHD74"/>
    <mergeCell ref="FEK74:FEP74"/>
    <mergeCell ref="FEQ74:FEV74"/>
    <mergeCell ref="FEW74:FFB74"/>
    <mergeCell ref="FFC74:FFH74"/>
    <mergeCell ref="FFI74:FFN74"/>
    <mergeCell ref="FFO74:FFT74"/>
    <mergeCell ref="FDA74:FDF74"/>
    <mergeCell ref="FDG74:FDL74"/>
    <mergeCell ref="FDM74:FDR74"/>
    <mergeCell ref="FDS74:FDX74"/>
    <mergeCell ref="FDY74:FED74"/>
    <mergeCell ref="FEE74:FEJ74"/>
    <mergeCell ref="FBQ74:FBV74"/>
    <mergeCell ref="FBW74:FCB74"/>
    <mergeCell ref="FCC74:FCH74"/>
    <mergeCell ref="FCI74:FCN74"/>
    <mergeCell ref="FCO74:FCT74"/>
    <mergeCell ref="FCU74:FCZ74"/>
    <mergeCell ref="FAG74:FAL74"/>
    <mergeCell ref="FAM74:FAR74"/>
    <mergeCell ref="FAS74:FAX74"/>
    <mergeCell ref="FAY74:FBD74"/>
    <mergeCell ref="FBE74:FBJ74"/>
    <mergeCell ref="FBK74:FBP74"/>
    <mergeCell ref="EYW74:EZB74"/>
    <mergeCell ref="EZC74:EZH74"/>
    <mergeCell ref="EZI74:EZN74"/>
    <mergeCell ref="EZO74:EZT74"/>
    <mergeCell ref="EZU74:EZZ74"/>
    <mergeCell ref="FAA74:FAF74"/>
    <mergeCell ref="EXM74:EXR74"/>
    <mergeCell ref="EXS74:EXX74"/>
    <mergeCell ref="EXY74:EYD74"/>
    <mergeCell ref="EYE74:EYJ74"/>
    <mergeCell ref="EYK74:EYP74"/>
    <mergeCell ref="EYQ74:EYV74"/>
    <mergeCell ref="EWC74:EWH74"/>
    <mergeCell ref="EWI74:EWN74"/>
    <mergeCell ref="EWO74:EWT74"/>
    <mergeCell ref="EWU74:EWZ74"/>
    <mergeCell ref="EXA74:EXF74"/>
    <mergeCell ref="EXG74:EXL74"/>
    <mergeCell ref="EUS74:EUX74"/>
    <mergeCell ref="EUY74:EVD74"/>
    <mergeCell ref="EVE74:EVJ74"/>
    <mergeCell ref="EVK74:EVP74"/>
    <mergeCell ref="EVQ74:EVV74"/>
    <mergeCell ref="EVW74:EWB74"/>
    <mergeCell ref="ETI74:ETN74"/>
    <mergeCell ref="ETO74:ETT74"/>
    <mergeCell ref="ETU74:ETZ74"/>
    <mergeCell ref="EUA74:EUF74"/>
    <mergeCell ref="EUG74:EUL74"/>
    <mergeCell ref="EUM74:EUR74"/>
    <mergeCell ref="ERY74:ESD74"/>
    <mergeCell ref="ESE74:ESJ74"/>
    <mergeCell ref="ESK74:ESP74"/>
    <mergeCell ref="ESQ74:ESV74"/>
    <mergeCell ref="ESW74:ETB74"/>
    <mergeCell ref="ETC74:ETH74"/>
    <mergeCell ref="EQO74:EQT74"/>
    <mergeCell ref="EQU74:EQZ74"/>
    <mergeCell ref="ERA74:ERF74"/>
    <mergeCell ref="ERG74:ERL74"/>
    <mergeCell ref="ERM74:ERR74"/>
    <mergeCell ref="ERS74:ERX74"/>
    <mergeCell ref="EPE74:EPJ74"/>
    <mergeCell ref="EPK74:EPP74"/>
    <mergeCell ref="EPQ74:EPV74"/>
    <mergeCell ref="EPW74:EQB74"/>
    <mergeCell ref="EQC74:EQH74"/>
    <mergeCell ref="EQI74:EQN74"/>
    <mergeCell ref="ENU74:ENZ74"/>
    <mergeCell ref="EOA74:EOF74"/>
    <mergeCell ref="EOG74:EOL74"/>
    <mergeCell ref="EOM74:EOR74"/>
    <mergeCell ref="EOS74:EOX74"/>
    <mergeCell ref="EOY74:EPD74"/>
    <mergeCell ref="EMK74:EMP74"/>
    <mergeCell ref="EMQ74:EMV74"/>
    <mergeCell ref="EMW74:ENB74"/>
    <mergeCell ref="ENC74:ENH74"/>
    <mergeCell ref="ENI74:ENN74"/>
    <mergeCell ref="ENO74:ENT74"/>
    <mergeCell ref="ELA74:ELF74"/>
    <mergeCell ref="ELG74:ELL74"/>
    <mergeCell ref="ELM74:ELR74"/>
    <mergeCell ref="ELS74:ELX74"/>
    <mergeCell ref="ELY74:EMD74"/>
    <mergeCell ref="EME74:EMJ74"/>
    <mergeCell ref="EJQ74:EJV74"/>
    <mergeCell ref="EJW74:EKB74"/>
    <mergeCell ref="EKC74:EKH74"/>
    <mergeCell ref="EKI74:EKN74"/>
    <mergeCell ref="EKO74:EKT74"/>
    <mergeCell ref="EKU74:EKZ74"/>
    <mergeCell ref="EIG74:EIL74"/>
    <mergeCell ref="EIM74:EIR74"/>
    <mergeCell ref="EIS74:EIX74"/>
    <mergeCell ref="EIY74:EJD74"/>
    <mergeCell ref="EJE74:EJJ74"/>
    <mergeCell ref="EJK74:EJP74"/>
    <mergeCell ref="EGW74:EHB74"/>
    <mergeCell ref="EHC74:EHH74"/>
    <mergeCell ref="EHI74:EHN74"/>
    <mergeCell ref="EHO74:EHT74"/>
    <mergeCell ref="EHU74:EHZ74"/>
    <mergeCell ref="EIA74:EIF74"/>
    <mergeCell ref="EFM74:EFR74"/>
    <mergeCell ref="EFS74:EFX74"/>
    <mergeCell ref="EFY74:EGD74"/>
    <mergeCell ref="EGE74:EGJ74"/>
    <mergeCell ref="EGK74:EGP74"/>
    <mergeCell ref="EGQ74:EGV74"/>
    <mergeCell ref="EEC74:EEH74"/>
    <mergeCell ref="EEI74:EEN74"/>
    <mergeCell ref="EEO74:EET74"/>
    <mergeCell ref="EEU74:EEZ74"/>
    <mergeCell ref="EFA74:EFF74"/>
    <mergeCell ref="EFG74:EFL74"/>
    <mergeCell ref="ECS74:ECX74"/>
    <mergeCell ref="ECY74:EDD74"/>
    <mergeCell ref="EDE74:EDJ74"/>
    <mergeCell ref="EDK74:EDP74"/>
    <mergeCell ref="EDQ74:EDV74"/>
    <mergeCell ref="EDW74:EEB74"/>
    <mergeCell ref="EBI74:EBN74"/>
    <mergeCell ref="EBO74:EBT74"/>
    <mergeCell ref="EBU74:EBZ74"/>
    <mergeCell ref="ECA74:ECF74"/>
    <mergeCell ref="ECG74:ECL74"/>
    <mergeCell ref="ECM74:ECR74"/>
    <mergeCell ref="DZY74:EAD74"/>
    <mergeCell ref="EAE74:EAJ74"/>
    <mergeCell ref="EAK74:EAP74"/>
    <mergeCell ref="EAQ74:EAV74"/>
    <mergeCell ref="EAW74:EBB74"/>
    <mergeCell ref="EBC74:EBH74"/>
    <mergeCell ref="DYO74:DYT74"/>
    <mergeCell ref="DYU74:DYZ74"/>
    <mergeCell ref="DZA74:DZF74"/>
    <mergeCell ref="DZG74:DZL74"/>
    <mergeCell ref="DZM74:DZR74"/>
    <mergeCell ref="DZS74:DZX74"/>
    <mergeCell ref="DXE74:DXJ74"/>
    <mergeCell ref="DXK74:DXP74"/>
    <mergeCell ref="DXQ74:DXV74"/>
    <mergeCell ref="DXW74:DYB74"/>
    <mergeCell ref="DYC74:DYH74"/>
    <mergeCell ref="DYI74:DYN74"/>
    <mergeCell ref="DVU74:DVZ74"/>
    <mergeCell ref="DWA74:DWF74"/>
    <mergeCell ref="DWG74:DWL74"/>
    <mergeCell ref="DWM74:DWR74"/>
    <mergeCell ref="DWS74:DWX74"/>
    <mergeCell ref="DWY74:DXD74"/>
    <mergeCell ref="DUK74:DUP74"/>
    <mergeCell ref="DUQ74:DUV74"/>
    <mergeCell ref="DUW74:DVB74"/>
    <mergeCell ref="DVC74:DVH74"/>
    <mergeCell ref="DVI74:DVN74"/>
    <mergeCell ref="DVO74:DVT74"/>
    <mergeCell ref="DTA74:DTF74"/>
    <mergeCell ref="DTG74:DTL74"/>
    <mergeCell ref="DTM74:DTR74"/>
    <mergeCell ref="DTS74:DTX74"/>
    <mergeCell ref="DTY74:DUD74"/>
    <mergeCell ref="DUE74:DUJ74"/>
    <mergeCell ref="DRQ74:DRV74"/>
    <mergeCell ref="DRW74:DSB74"/>
    <mergeCell ref="DSC74:DSH74"/>
    <mergeCell ref="DSI74:DSN74"/>
    <mergeCell ref="DSO74:DST74"/>
    <mergeCell ref="DSU74:DSZ74"/>
    <mergeCell ref="DQG74:DQL74"/>
    <mergeCell ref="DQM74:DQR74"/>
    <mergeCell ref="DQS74:DQX74"/>
    <mergeCell ref="DQY74:DRD74"/>
    <mergeCell ref="DRE74:DRJ74"/>
    <mergeCell ref="DRK74:DRP74"/>
    <mergeCell ref="DOW74:DPB74"/>
    <mergeCell ref="DPC74:DPH74"/>
    <mergeCell ref="DPI74:DPN74"/>
    <mergeCell ref="DPO74:DPT74"/>
    <mergeCell ref="DPU74:DPZ74"/>
    <mergeCell ref="DQA74:DQF74"/>
    <mergeCell ref="DNM74:DNR74"/>
    <mergeCell ref="DNS74:DNX74"/>
    <mergeCell ref="DNY74:DOD74"/>
    <mergeCell ref="DOE74:DOJ74"/>
    <mergeCell ref="DOK74:DOP74"/>
    <mergeCell ref="DOQ74:DOV74"/>
    <mergeCell ref="DMC74:DMH74"/>
    <mergeCell ref="DMI74:DMN74"/>
    <mergeCell ref="DMO74:DMT74"/>
    <mergeCell ref="DMU74:DMZ74"/>
    <mergeCell ref="DNA74:DNF74"/>
    <mergeCell ref="DNG74:DNL74"/>
    <mergeCell ref="DKS74:DKX74"/>
    <mergeCell ref="DKY74:DLD74"/>
    <mergeCell ref="DLE74:DLJ74"/>
    <mergeCell ref="DLK74:DLP74"/>
    <mergeCell ref="DLQ74:DLV74"/>
    <mergeCell ref="DLW74:DMB74"/>
    <mergeCell ref="DJI74:DJN74"/>
    <mergeCell ref="DJO74:DJT74"/>
    <mergeCell ref="DJU74:DJZ74"/>
    <mergeCell ref="DKA74:DKF74"/>
    <mergeCell ref="DKG74:DKL74"/>
    <mergeCell ref="DKM74:DKR74"/>
    <mergeCell ref="DHY74:DID74"/>
    <mergeCell ref="DIE74:DIJ74"/>
    <mergeCell ref="DIK74:DIP74"/>
    <mergeCell ref="DIQ74:DIV74"/>
    <mergeCell ref="DIW74:DJB74"/>
    <mergeCell ref="DJC74:DJH74"/>
    <mergeCell ref="DGO74:DGT74"/>
    <mergeCell ref="DGU74:DGZ74"/>
    <mergeCell ref="DHA74:DHF74"/>
    <mergeCell ref="DHG74:DHL74"/>
    <mergeCell ref="DHM74:DHR74"/>
    <mergeCell ref="DHS74:DHX74"/>
    <mergeCell ref="DFE74:DFJ74"/>
    <mergeCell ref="DFK74:DFP74"/>
    <mergeCell ref="DFQ74:DFV74"/>
    <mergeCell ref="DFW74:DGB74"/>
    <mergeCell ref="DGC74:DGH74"/>
    <mergeCell ref="DGI74:DGN74"/>
    <mergeCell ref="DDU74:DDZ74"/>
    <mergeCell ref="DEA74:DEF74"/>
    <mergeCell ref="DEG74:DEL74"/>
    <mergeCell ref="DEM74:DER74"/>
    <mergeCell ref="DES74:DEX74"/>
    <mergeCell ref="DEY74:DFD74"/>
    <mergeCell ref="DCK74:DCP74"/>
    <mergeCell ref="DCQ74:DCV74"/>
    <mergeCell ref="DCW74:DDB74"/>
    <mergeCell ref="DDC74:DDH74"/>
    <mergeCell ref="DDI74:DDN74"/>
    <mergeCell ref="DDO74:DDT74"/>
    <mergeCell ref="DBA74:DBF74"/>
    <mergeCell ref="DBG74:DBL74"/>
    <mergeCell ref="DBM74:DBR74"/>
    <mergeCell ref="DBS74:DBX74"/>
    <mergeCell ref="DBY74:DCD74"/>
    <mergeCell ref="DCE74:DCJ74"/>
    <mergeCell ref="CZQ74:CZV74"/>
    <mergeCell ref="CZW74:DAB74"/>
    <mergeCell ref="DAC74:DAH74"/>
    <mergeCell ref="DAI74:DAN74"/>
    <mergeCell ref="DAO74:DAT74"/>
    <mergeCell ref="DAU74:DAZ74"/>
    <mergeCell ref="CYG74:CYL74"/>
    <mergeCell ref="CYM74:CYR74"/>
    <mergeCell ref="CYS74:CYX74"/>
    <mergeCell ref="CYY74:CZD74"/>
    <mergeCell ref="CZE74:CZJ74"/>
    <mergeCell ref="CZK74:CZP74"/>
    <mergeCell ref="CWW74:CXB74"/>
    <mergeCell ref="CXC74:CXH74"/>
    <mergeCell ref="CXI74:CXN74"/>
    <mergeCell ref="CXO74:CXT74"/>
    <mergeCell ref="CXU74:CXZ74"/>
    <mergeCell ref="CYA74:CYF74"/>
    <mergeCell ref="CVM74:CVR74"/>
    <mergeCell ref="CVS74:CVX74"/>
    <mergeCell ref="CVY74:CWD74"/>
    <mergeCell ref="CWE74:CWJ74"/>
    <mergeCell ref="CWK74:CWP74"/>
    <mergeCell ref="CWQ74:CWV74"/>
    <mergeCell ref="CUC74:CUH74"/>
    <mergeCell ref="CUI74:CUN74"/>
    <mergeCell ref="CUO74:CUT74"/>
    <mergeCell ref="CUU74:CUZ74"/>
    <mergeCell ref="CVA74:CVF74"/>
    <mergeCell ref="CVG74:CVL74"/>
    <mergeCell ref="CSS74:CSX74"/>
    <mergeCell ref="CSY74:CTD74"/>
    <mergeCell ref="CTE74:CTJ74"/>
    <mergeCell ref="CTK74:CTP74"/>
    <mergeCell ref="CTQ74:CTV74"/>
    <mergeCell ref="CTW74:CUB74"/>
    <mergeCell ref="CRI74:CRN74"/>
    <mergeCell ref="CRO74:CRT74"/>
    <mergeCell ref="CRU74:CRZ74"/>
    <mergeCell ref="CSA74:CSF74"/>
    <mergeCell ref="CSG74:CSL74"/>
    <mergeCell ref="CSM74:CSR74"/>
    <mergeCell ref="CPY74:CQD74"/>
    <mergeCell ref="CQE74:CQJ74"/>
    <mergeCell ref="CQK74:CQP74"/>
    <mergeCell ref="CQQ74:CQV74"/>
    <mergeCell ref="CQW74:CRB74"/>
    <mergeCell ref="CRC74:CRH74"/>
    <mergeCell ref="COO74:COT74"/>
    <mergeCell ref="COU74:COZ74"/>
    <mergeCell ref="CPA74:CPF74"/>
    <mergeCell ref="CPG74:CPL74"/>
    <mergeCell ref="CPM74:CPR74"/>
    <mergeCell ref="CPS74:CPX74"/>
    <mergeCell ref="CNE74:CNJ74"/>
    <mergeCell ref="CNK74:CNP74"/>
    <mergeCell ref="CNQ74:CNV74"/>
    <mergeCell ref="CNW74:COB74"/>
    <mergeCell ref="COC74:COH74"/>
    <mergeCell ref="COI74:CON74"/>
    <mergeCell ref="CLU74:CLZ74"/>
    <mergeCell ref="CMA74:CMF74"/>
    <mergeCell ref="CMG74:CML74"/>
    <mergeCell ref="CMM74:CMR74"/>
    <mergeCell ref="CMS74:CMX74"/>
    <mergeCell ref="CMY74:CND74"/>
    <mergeCell ref="CKK74:CKP74"/>
    <mergeCell ref="CKQ74:CKV74"/>
    <mergeCell ref="CKW74:CLB74"/>
    <mergeCell ref="CLC74:CLH74"/>
    <mergeCell ref="CLI74:CLN74"/>
    <mergeCell ref="CLO74:CLT74"/>
    <mergeCell ref="CJA74:CJF74"/>
    <mergeCell ref="CJG74:CJL74"/>
    <mergeCell ref="CJM74:CJR74"/>
    <mergeCell ref="CJS74:CJX74"/>
    <mergeCell ref="CJY74:CKD74"/>
    <mergeCell ref="CKE74:CKJ74"/>
    <mergeCell ref="CHQ74:CHV74"/>
    <mergeCell ref="CHW74:CIB74"/>
    <mergeCell ref="CIC74:CIH74"/>
    <mergeCell ref="CII74:CIN74"/>
    <mergeCell ref="CIO74:CIT74"/>
    <mergeCell ref="CIU74:CIZ74"/>
    <mergeCell ref="CGG74:CGL74"/>
    <mergeCell ref="CGM74:CGR74"/>
    <mergeCell ref="CGS74:CGX74"/>
    <mergeCell ref="CGY74:CHD74"/>
    <mergeCell ref="CHE74:CHJ74"/>
    <mergeCell ref="CHK74:CHP74"/>
    <mergeCell ref="CEW74:CFB74"/>
    <mergeCell ref="CFC74:CFH74"/>
    <mergeCell ref="CFI74:CFN74"/>
    <mergeCell ref="CFO74:CFT74"/>
    <mergeCell ref="CFU74:CFZ74"/>
    <mergeCell ref="CGA74:CGF74"/>
    <mergeCell ref="CDM74:CDR74"/>
    <mergeCell ref="CDS74:CDX74"/>
    <mergeCell ref="CDY74:CED74"/>
    <mergeCell ref="CEE74:CEJ74"/>
    <mergeCell ref="CEK74:CEP74"/>
    <mergeCell ref="CEQ74:CEV74"/>
    <mergeCell ref="CCC74:CCH74"/>
    <mergeCell ref="CCI74:CCN74"/>
    <mergeCell ref="CCO74:CCT74"/>
    <mergeCell ref="CCU74:CCZ74"/>
    <mergeCell ref="CDA74:CDF74"/>
    <mergeCell ref="CDG74:CDL74"/>
    <mergeCell ref="CAS74:CAX74"/>
    <mergeCell ref="CAY74:CBD74"/>
    <mergeCell ref="CBE74:CBJ74"/>
    <mergeCell ref="CBK74:CBP74"/>
    <mergeCell ref="CBQ74:CBV74"/>
    <mergeCell ref="CBW74:CCB74"/>
    <mergeCell ref="BZI74:BZN74"/>
    <mergeCell ref="BZO74:BZT74"/>
    <mergeCell ref="BZU74:BZZ74"/>
    <mergeCell ref="CAA74:CAF74"/>
    <mergeCell ref="CAG74:CAL74"/>
    <mergeCell ref="CAM74:CAR74"/>
    <mergeCell ref="BXY74:BYD74"/>
    <mergeCell ref="BYE74:BYJ74"/>
    <mergeCell ref="BYK74:BYP74"/>
    <mergeCell ref="BYQ74:BYV74"/>
    <mergeCell ref="BYW74:BZB74"/>
    <mergeCell ref="BZC74:BZH74"/>
    <mergeCell ref="BWO74:BWT74"/>
    <mergeCell ref="BWU74:BWZ74"/>
    <mergeCell ref="BXA74:BXF74"/>
    <mergeCell ref="BXG74:BXL74"/>
    <mergeCell ref="BXM74:BXR74"/>
    <mergeCell ref="BXS74:BXX74"/>
    <mergeCell ref="BVE74:BVJ74"/>
    <mergeCell ref="BVK74:BVP74"/>
    <mergeCell ref="BVQ74:BVV74"/>
    <mergeCell ref="BVW74:BWB74"/>
    <mergeCell ref="BWC74:BWH74"/>
    <mergeCell ref="BWI74:BWN74"/>
    <mergeCell ref="BTU74:BTZ74"/>
    <mergeCell ref="BUA74:BUF74"/>
    <mergeCell ref="BUG74:BUL74"/>
    <mergeCell ref="BUM74:BUR74"/>
    <mergeCell ref="BUS74:BUX74"/>
    <mergeCell ref="BUY74:BVD74"/>
    <mergeCell ref="BSK74:BSP74"/>
    <mergeCell ref="BSQ74:BSV74"/>
    <mergeCell ref="BSW74:BTB74"/>
    <mergeCell ref="BTC74:BTH74"/>
    <mergeCell ref="BTI74:BTN74"/>
    <mergeCell ref="BTO74:BTT74"/>
    <mergeCell ref="BRA74:BRF74"/>
    <mergeCell ref="BRG74:BRL74"/>
    <mergeCell ref="BRM74:BRR74"/>
    <mergeCell ref="BRS74:BRX74"/>
    <mergeCell ref="BRY74:BSD74"/>
    <mergeCell ref="BSE74:BSJ74"/>
    <mergeCell ref="BPQ74:BPV74"/>
    <mergeCell ref="BPW74:BQB74"/>
    <mergeCell ref="BQC74:BQH74"/>
    <mergeCell ref="BQI74:BQN74"/>
    <mergeCell ref="BQO74:BQT74"/>
    <mergeCell ref="BQU74:BQZ74"/>
    <mergeCell ref="BOG74:BOL74"/>
    <mergeCell ref="BOM74:BOR74"/>
    <mergeCell ref="BOS74:BOX74"/>
    <mergeCell ref="BOY74:BPD74"/>
    <mergeCell ref="BPE74:BPJ74"/>
    <mergeCell ref="BPK74:BPP74"/>
    <mergeCell ref="BMW74:BNB74"/>
    <mergeCell ref="BNC74:BNH74"/>
    <mergeCell ref="BNI74:BNN74"/>
    <mergeCell ref="BNO74:BNT74"/>
    <mergeCell ref="BNU74:BNZ74"/>
    <mergeCell ref="BOA74:BOF74"/>
    <mergeCell ref="BLM74:BLR74"/>
    <mergeCell ref="BLS74:BLX74"/>
    <mergeCell ref="BLY74:BMD74"/>
    <mergeCell ref="BME74:BMJ74"/>
    <mergeCell ref="BMK74:BMP74"/>
    <mergeCell ref="BMQ74:BMV74"/>
    <mergeCell ref="BKC74:BKH74"/>
    <mergeCell ref="BKI74:BKN74"/>
    <mergeCell ref="BKO74:BKT74"/>
    <mergeCell ref="BKU74:BKZ74"/>
    <mergeCell ref="BLA74:BLF74"/>
    <mergeCell ref="BLG74:BLL74"/>
    <mergeCell ref="BIS74:BIX74"/>
    <mergeCell ref="BIY74:BJD74"/>
    <mergeCell ref="BJE74:BJJ74"/>
    <mergeCell ref="BJK74:BJP74"/>
    <mergeCell ref="BJQ74:BJV74"/>
    <mergeCell ref="BJW74:BKB74"/>
    <mergeCell ref="BHI74:BHN74"/>
    <mergeCell ref="BHO74:BHT74"/>
    <mergeCell ref="BHU74:BHZ74"/>
    <mergeCell ref="BIA74:BIF74"/>
    <mergeCell ref="BIG74:BIL74"/>
    <mergeCell ref="BIM74:BIR74"/>
    <mergeCell ref="BFY74:BGD74"/>
    <mergeCell ref="BGE74:BGJ74"/>
    <mergeCell ref="BGK74:BGP74"/>
    <mergeCell ref="BGQ74:BGV74"/>
    <mergeCell ref="BGW74:BHB74"/>
    <mergeCell ref="BHC74:BHH74"/>
    <mergeCell ref="BEO74:BET74"/>
    <mergeCell ref="BEU74:BEZ74"/>
    <mergeCell ref="BFA74:BFF74"/>
    <mergeCell ref="BFG74:BFL74"/>
    <mergeCell ref="BFM74:BFR74"/>
    <mergeCell ref="BFS74:BFX74"/>
    <mergeCell ref="BDE74:BDJ74"/>
    <mergeCell ref="BDK74:BDP74"/>
    <mergeCell ref="BDQ74:BDV74"/>
    <mergeCell ref="BDW74:BEB74"/>
    <mergeCell ref="BEC74:BEH74"/>
    <mergeCell ref="BEI74:BEN74"/>
    <mergeCell ref="BBU74:BBZ74"/>
    <mergeCell ref="BCA74:BCF74"/>
    <mergeCell ref="BCG74:BCL74"/>
    <mergeCell ref="BCM74:BCR74"/>
    <mergeCell ref="BCS74:BCX74"/>
    <mergeCell ref="BCY74:BDD74"/>
    <mergeCell ref="BAK74:BAP74"/>
    <mergeCell ref="BAQ74:BAV74"/>
    <mergeCell ref="BAW74:BBB74"/>
    <mergeCell ref="BBC74:BBH74"/>
    <mergeCell ref="BBI74:BBN74"/>
    <mergeCell ref="BBO74:BBT74"/>
    <mergeCell ref="AZA74:AZF74"/>
    <mergeCell ref="AZG74:AZL74"/>
    <mergeCell ref="AZM74:AZR74"/>
    <mergeCell ref="AZS74:AZX74"/>
    <mergeCell ref="AZY74:BAD74"/>
    <mergeCell ref="BAE74:BAJ74"/>
    <mergeCell ref="AXQ74:AXV74"/>
    <mergeCell ref="AXW74:AYB74"/>
    <mergeCell ref="AYC74:AYH74"/>
    <mergeCell ref="AYI74:AYN74"/>
    <mergeCell ref="AYO74:AYT74"/>
    <mergeCell ref="AYU74:AYZ74"/>
    <mergeCell ref="AWG74:AWL74"/>
    <mergeCell ref="AWM74:AWR74"/>
    <mergeCell ref="AWS74:AWX74"/>
    <mergeCell ref="AWY74:AXD74"/>
    <mergeCell ref="AXE74:AXJ74"/>
    <mergeCell ref="AXK74:AXP74"/>
    <mergeCell ref="AUW74:AVB74"/>
    <mergeCell ref="AVC74:AVH74"/>
    <mergeCell ref="AVI74:AVN74"/>
    <mergeCell ref="AVO74:AVT74"/>
    <mergeCell ref="AVU74:AVZ74"/>
    <mergeCell ref="AWA74:AWF74"/>
    <mergeCell ref="ATM74:ATR74"/>
    <mergeCell ref="ATS74:ATX74"/>
    <mergeCell ref="ATY74:AUD74"/>
    <mergeCell ref="AUE74:AUJ74"/>
    <mergeCell ref="AUK74:AUP74"/>
    <mergeCell ref="AUQ74:AUV74"/>
    <mergeCell ref="ASC74:ASH74"/>
    <mergeCell ref="ASI74:ASN74"/>
    <mergeCell ref="ASO74:AST74"/>
    <mergeCell ref="ASU74:ASZ74"/>
    <mergeCell ref="ATA74:ATF74"/>
    <mergeCell ref="ATG74:ATL74"/>
    <mergeCell ref="AQS74:AQX74"/>
    <mergeCell ref="AQY74:ARD74"/>
    <mergeCell ref="ARE74:ARJ74"/>
    <mergeCell ref="ARK74:ARP74"/>
    <mergeCell ref="ARQ74:ARV74"/>
    <mergeCell ref="ARW74:ASB74"/>
    <mergeCell ref="API74:APN74"/>
    <mergeCell ref="APO74:APT74"/>
    <mergeCell ref="APU74:APZ74"/>
    <mergeCell ref="AQA74:AQF74"/>
    <mergeCell ref="AQG74:AQL74"/>
    <mergeCell ref="AQM74:AQR74"/>
    <mergeCell ref="ANY74:AOD74"/>
    <mergeCell ref="AOE74:AOJ74"/>
    <mergeCell ref="AOK74:AOP74"/>
    <mergeCell ref="AOQ74:AOV74"/>
    <mergeCell ref="AOW74:APB74"/>
    <mergeCell ref="APC74:APH74"/>
    <mergeCell ref="AMO74:AMT74"/>
    <mergeCell ref="AMU74:AMZ74"/>
    <mergeCell ref="ANA74:ANF74"/>
    <mergeCell ref="ANG74:ANL74"/>
    <mergeCell ref="ANM74:ANR74"/>
    <mergeCell ref="ANS74:ANX74"/>
    <mergeCell ref="ALE74:ALJ74"/>
    <mergeCell ref="ALK74:ALP74"/>
    <mergeCell ref="ALQ74:ALV74"/>
    <mergeCell ref="ALW74:AMB74"/>
    <mergeCell ref="AMC74:AMH74"/>
    <mergeCell ref="AMI74:AMN74"/>
    <mergeCell ref="AJU74:AJZ74"/>
    <mergeCell ref="AKA74:AKF74"/>
    <mergeCell ref="AKG74:AKL74"/>
    <mergeCell ref="AKM74:AKR74"/>
    <mergeCell ref="AKS74:AKX74"/>
    <mergeCell ref="AKY74:ALD74"/>
    <mergeCell ref="AIK74:AIP74"/>
    <mergeCell ref="AIQ74:AIV74"/>
    <mergeCell ref="AIW74:AJB74"/>
    <mergeCell ref="AJC74:AJH74"/>
    <mergeCell ref="AJI74:AJN74"/>
    <mergeCell ref="AJO74:AJT74"/>
    <mergeCell ref="AHA74:AHF74"/>
    <mergeCell ref="AHG74:AHL74"/>
    <mergeCell ref="AHM74:AHR74"/>
    <mergeCell ref="AHS74:AHX74"/>
    <mergeCell ref="AHY74:AID74"/>
    <mergeCell ref="AIE74:AIJ74"/>
    <mergeCell ref="AFQ74:AFV74"/>
    <mergeCell ref="AFW74:AGB74"/>
    <mergeCell ref="AGC74:AGH74"/>
    <mergeCell ref="AGI74:AGN74"/>
    <mergeCell ref="AGO74:AGT74"/>
    <mergeCell ref="AGU74:AGZ74"/>
    <mergeCell ref="AEG74:AEL74"/>
    <mergeCell ref="AEM74:AER74"/>
    <mergeCell ref="AES74:AEX74"/>
    <mergeCell ref="AEY74:AFD74"/>
    <mergeCell ref="AFE74:AFJ74"/>
    <mergeCell ref="AFK74:AFP74"/>
    <mergeCell ref="ACW74:ADB74"/>
    <mergeCell ref="ADC74:ADH74"/>
    <mergeCell ref="ADI74:ADN74"/>
    <mergeCell ref="ADO74:ADT74"/>
    <mergeCell ref="ADU74:ADZ74"/>
    <mergeCell ref="AEA74:AEF74"/>
    <mergeCell ref="ABM74:ABR74"/>
    <mergeCell ref="ABS74:ABX74"/>
    <mergeCell ref="ABY74:ACD74"/>
    <mergeCell ref="ACE74:ACJ74"/>
    <mergeCell ref="ACK74:ACP74"/>
    <mergeCell ref="ACQ74:ACV74"/>
    <mergeCell ref="AAC74:AAH74"/>
    <mergeCell ref="AAI74:AAN74"/>
    <mergeCell ref="AAO74:AAT74"/>
    <mergeCell ref="AAU74:AAZ74"/>
    <mergeCell ref="ABA74:ABF74"/>
    <mergeCell ref="ABG74:ABL74"/>
    <mergeCell ref="YS74:YX74"/>
    <mergeCell ref="YY74:ZD74"/>
    <mergeCell ref="ZE74:ZJ74"/>
    <mergeCell ref="ZK74:ZP74"/>
    <mergeCell ref="ZQ74:ZV74"/>
    <mergeCell ref="ZW74:AAB74"/>
    <mergeCell ref="XI74:XN74"/>
    <mergeCell ref="XO74:XT74"/>
    <mergeCell ref="XU74:XZ74"/>
    <mergeCell ref="YA74:YF74"/>
    <mergeCell ref="YG74:YL74"/>
    <mergeCell ref="YM74:YR74"/>
    <mergeCell ref="VY74:WD74"/>
    <mergeCell ref="WE74:WJ74"/>
    <mergeCell ref="WK74:WP74"/>
    <mergeCell ref="WQ74:WV74"/>
    <mergeCell ref="WW74:XB74"/>
    <mergeCell ref="XC74:XH74"/>
    <mergeCell ref="UO74:UT74"/>
    <mergeCell ref="UU74:UZ74"/>
    <mergeCell ref="VA74:VF74"/>
    <mergeCell ref="VG74:VL74"/>
    <mergeCell ref="VM74:VR74"/>
    <mergeCell ref="VS74:VX74"/>
    <mergeCell ref="TE74:TJ74"/>
    <mergeCell ref="TK74:TP74"/>
    <mergeCell ref="TQ74:TV74"/>
    <mergeCell ref="TW74:UB74"/>
    <mergeCell ref="UC74:UH74"/>
    <mergeCell ref="UI74:UN74"/>
    <mergeCell ref="RU74:RZ74"/>
    <mergeCell ref="SA74:SF74"/>
    <mergeCell ref="SG74:SL74"/>
    <mergeCell ref="SM74:SR74"/>
    <mergeCell ref="SS74:SX74"/>
    <mergeCell ref="SY74:TD74"/>
    <mergeCell ref="QK74:QP74"/>
    <mergeCell ref="QQ74:QV74"/>
    <mergeCell ref="QW74:RB74"/>
    <mergeCell ref="RC74:RH74"/>
    <mergeCell ref="RI74:RN74"/>
    <mergeCell ref="RO74:RT74"/>
    <mergeCell ref="PA74:PF74"/>
    <mergeCell ref="PG74:PL74"/>
    <mergeCell ref="PM74:PR74"/>
    <mergeCell ref="PS74:PX74"/>
    <mergeCell ref="PY74:QD74"/>
    <mergeCell ref="QE74:QJ74"/>
    <mergeCell ref="NQ74:NV74"/>
    <mergeCell ref="NW74:OB74"/>
    <mergeCell ref="OC74:OH74"/>
    <mergeCell ref="OI74:ON74"/>
    <mergeCell ref="OO74:OT74"/>
    <mergeCell ref="OU74:OZ74"/>
    <mergeCell ref="MG74:ML74"/>
    <mergeCell ref="MM74:MR74"/>
    <mergeCell ref="MS74:MX74"/>
    <mergeCell ref="MY74:ND74"/>
    <mergeCell ref="NE74:NJ74"/>
    <mergeCell ref="NK74:NP74"/>
    <mergeCell ref="KW74:LB74"/>
    <mergeCell ref="LC74:LH74"/>
    <mergeCell ref="LI74:LN74"/>
    <mergeCell ref="LO74:LT74"/>
    <mergeCell ref="LU74:LZ74"/>
    <mergeCell ref="MA74:MF74"/>
    <mergeCell ref="JM74:JR74"/>
    <mergeCell ref="JS74:JX74"/>
    <mergeCell ref="JY74:KD74"/>
    <mergeCell ref="KE74:KJ74"/>
    <mergeCell ref="KK74:KP74"/>
    <mergeCell ref="KQ74:KV74"/>
    <mergeCell ref="IC74:IH74"/>
    <mergeCell ref="II74:IN74"/>
    <mergeCell ref="IO74:IT74"/>
    <mergeCell ref="IU74:IZ74"/>
    <mergeCell ref="JA74:JF74"/>
    <mergeCell ref="JG74:JL74"/>
    <mergeCell ref="GS74:GX74"/>
    <mergeCell ref="GY74:HD74"/>
    <mergeCell ref="HE74:HJ74"/>
    <mergeCell ref="HK74:HP74"/>
    <mergeCell ref="HQ74:HV74"/>
    <mergeCell ref="HW74:IB74"/>
    <mergeCell ref="FI74:FN74"/>
    <mergeCell ref="FO74:FT74"/>
    <mergeCell ref="FU74:FZ74"/>
    <mergeCell ref="GA74:GF74"/>
    <mergeCell ref="GG74:GL74"/>
    <mergeCell ref="GM74:GR74"/>
    <mergeCell ref="DY74:ED74"/>
    <mergeCell ref="EE74:EJ74"/>
    <mergeCell ref="EK74:EP74"/>
    <mergeCell ref="EQ74:EV74"/>
    <mergeCell ref="EW74:FB74"/>
    <mergeCell ref="FC74:FH74"/>
    <mergeCell ref="CO74:CT74"/>
    <mergeCell ref="CU74:CZ74"/>
    <mergeCell ref="DA74:DF74"/>
    <mergeCell ref="DG74:DL74"/>
    <mergeCell ref="DM74:DR74"/>
    <mergeCell ref="DS74:DX74"/>
    <mergeCell ref="CI74:CN74"/>
    <mergeCell ref="U74:Z74"/>
    <mergeCell ref="AA74:AF74"/>
    <mergeCell ref="AG74:AL74"/>
    <mergeCell ref="AM74:AR74"/>
    <mergeCell ref="AS74:AX74"/>
    <mergeCell ref="AY74:BD74"/>
    <mergeCell ref="Q74:T74"/>
    <mergeCell ref="BE74:BJ74"/>
    <mergeCell ref="BK74:BP74"/>
    <mergeCell ref="BQ74:BV74"/>
    <mergeCell ref="BW74:CB74"/>
    <mergeCell ref="CC74:CH74"/>
    <mergeCell ref="B37:N37"/>
    <mergeCell ref="B7:P7"/>
    <mergeCell ref="B9:P9"/>
    <mergeCell ref="B11:P11"/>
    <mergeCell ref="B12:P12"/>
    <mergeCell ref="B13:N13"/>
    <mergeCell ref="B10:P10"/>
    <mergeCell ref="B40:O40"/>
    <mergeCell ref="B42:N42"/>
    <mergeCell ref="B51:N51"/>
    <mergeCell ref="B8:P8"/>
    <mergeCell ref="B50:O50"/>
    <mergeCell ref="B65:D65"/>
    <mergeCell ref="C1:C2"/>
    <mergeCell ref="N1:P4"/>
    <mergeCell ref="B33:C33"/>
    <mergeCell ref="B35:O35"/>
    <mergeCell ref="B36:N36"/>
    <mergeCell ref="B38:C38"/>
    <mergeCell ref="B20:C20"/>
    <mergeCell ref="B22:O22"/>
    <mergeCell ref="B24:C24"/>
    <mergeCell ref="B31:O31"/>
    <mergeCell ref="C14:N14"/>
    <mergeCell ref="C15:N15"/>
    <mergeCell ref="C16:N16"/>
    <mergeCell ref="B17:P17"/>
    <mergeCell ref="B18:N18"/>
    <mergeCell ref="D90:F90"/>
    <mergeCell ref="D91:F91"/>
    <mergeCell ref="D92:F92"/>
    <mergeCell ref="J77:K77"/>
    <mergeCell ref="L77:N77"/>
    <mergeCell ref="O77:P77"/>
    <mergeCell ref="H75:I75"/>
    <mergeCell ref="B71:G71"/>
    <mergeCell ref="J71:K71"/>
    <mergeCell ref="L71:N71"/>
    <mergeCell ref="O71:P71"/>
    <mergeCell ref="B72:G72"/>
    <mergeCell ref="J72:K72"/>
    <mergeCell ref="L72:N72"/>
    <mergeCell ref="O72:P72"/>
    <mergeCell ref="J73:K73"/>
    <mergeCell ref="B19:N19"/>
    <mergeCell ref="B23:N23"/>
    <mergeCell ref="B32:N32"/>
    <mergeCell ref="B41:N41"/>
    <mergeCell ref="B68:D68"/>
    <mergeCell ref="B43:C43"/>
    <mergeCell ref="B73:G73"/>
    <mergeCell ref="B52:C52"/>
    <mergeCell ref="B56:O56"/>
    <mergeCell ref="B69:G69"/>
    <mergeCell ref="H69:I69"/>
    <mergeCell ref="J69:K69"/>
    <mergeCell ref="L69:N69"/>
    <mergeCell ref="L73:N73"/>
    <mergeCell ref="O73:P73"/>
    <mergeCell ref="H71:I73"/>
    <mergeCell ref="C132:G132"/>
    <mergeCell ref="H132:K132"/>
    <mergeCell ref="L132:N132"/>
    <mergeCell ref="J83:L83"/>
    <mergeCell ref="B83:C84"/>
    <mergeCell ref="B85:C85"/>
    <mergeCell ref="B86:C86"/>
    <mergeCell ref="B87:C87"/>
    <mergeCell ref="B91:C91"/>
    <mergeCell ref="B92:C92"/>
    <mergeCell ref="B74:P74"/>
    <mergeCell ref="O69:P69"/>
    <mergeCell ref="L79:N79"/>
    <mergeCell ref="O79:P79"/>
    <mergeCell ref="B67:D67"/>
    <mergeCell ref="B66:D66"/>
    <mergeCell ref="B57:N57"/>
    <mergeCell ref="B58:C58"/>
    <mergeCell ref="B60:O60"/>
    <mergeCell ref="B70:P70"/>
    <mergeCell ref="B97:H97"/>
    <mergeCell ref="I95:J95"/>
    <mergeCell ref="B76:P76"/>
    <mergeCell ref="B77:G77"/>
    <mergeCell ref="B93:F93"/>
    <mergeCell ref="B78:G78"/>
    <mergeCell ref="J78:K78"/>
    <mergeCell ref="L78:N78"/>
    <mergeCell ref="O78:P78"/>
    <mergeCell ref="D83:F84"/>
    <mergeCell ref="D85:F85"/>
    <mergeCell ref="D86:F86"/>
    <mergeCell ref="B82:N82"/>
    <mergeCell ref="B88:C88"/>
    <mergeCell ref="O83:O84"/>
    <mergeCell ref="P83:P84"/>
    <mergeCell ref="B79:G79"/>
    <mergeCell ref="J79:K79"/>
    <mergeCell ref="J110:P110"/>
    <mergeCell ref="J111:P111"/>
    <mergeCell ref="I99:J99"/>
    <mergeCell ref="I100:J100"/>
    <mergeCell ref="I101:J101"/>
    <mergeCell ref="I102:J102"/>
    <mergeCell ref="I103:J103"/>
    <mergeCell ref="I104:J104"/>
    <mergeCell ref="I105:J105"/>
    <mergeCell ref="I98:J98"/>
    <mergeCell ref="B98:H98"/>
    <mergeCell ref="B99:H99"/>
    <mergeCell ref="B100:H100"/>
    <mergeCell ref="B101:H101"/>
    <mergeCell ref="B102:H102"/>
    <mergeCell ref="B94:P94"/>
    <mergeCell ref="B90:C90"/>
    <mergeCell ref="B89:C89"/>
    <mergeCell ref="I96:J96"/>
    <mergeCell ref="I97:J97"/>
    <mergeCell ref="B95:H95"/>
    <mergeCell ref="B96:H96"/>
    <mergeCell ref="G83:I83"/>
    <mergeCell ref="D87:F87"/>
    <mergeCell ref="D88:F88"/>
    <mergeCell ref="D89:F89"/>
  </mergeCells>
  <conditionalFormatting sqref="O21">
    <cfRule type="containsText" dxfId="47" priority="79" stopIfTrue="1" operator="containsText" text="Superou">
      <formula>NOT(ISERROR(SEARCH("Superou",O21)))</formula>
    </cfRule>
    <cfRule type="containsText" dxfId="46" priority="80" stopIfTrue="1" operator="containsText" text="Não atingiu">
      <formula>NOT(ISERROR(SEARCH("Não atingiu",O21)))</formula>
    </cfRule>
    <cfRule type="expression" dxfId="45" priority="81" stopIfTrue="1">
      <formula>LEFT(O21,7)="Atingiu"</formula>
    </cfRule>
  </conditionalFormatting>
  <conditionalFormatting sqref="O25:O29">
    <cfRule type="containsText" dxfId="44" priority="76" stopIfTrue="1" operator="containsText" text="Superou">
      <formula>NOT(ISERROR(SEARCH("Superou",O25)))</formula>
    </cfRule>
    <cfRule type="containsText" dxfId="43" priority="77" stopIfTrue="1" operator="containsText" text="Não atingiu">
      <formula>NOT(ISERROR(SEARCH("Não atingiu",O25)))</formula>
    </cfRule>
    <cfRule type="expression" dxfId="42" priority="78" stopIfTrue="1">
      <formula>LEFT(O25,7)="Atingiu"</formula>
    </cfRule>
  </conditionalFormatting>
  <conditionalFormatting sqref="O30">
    <cfRule type="containsText" dxfId="41" priority="73" stopIfTrue="1" operator="containsText" text="Superou">
      <formula>NOT(ISERROR(SEARCH("Superou",O30)))</formula>
    </cfRule>
    <cfRule type="containsText" dxfId="40" priority="74" stopIfTrue="1" operator="containsText" text="Não atingiu">
      <formula>NOT(ISERROR(SEARCH("Não atingiu",O30)))</formula>
    </cfRule>
    <cfRule type="expression" dxfId="39" priority="75" stopIfTrue="1">
      <formula>LEFT(O30,7)="Atingiu"</formula>
    </cfRule>
  </conditionalFormatting>
  <conditionalFormatting sqref="O34">
    <cfRule type="containsText" dxfId="38" priority="70" stopIfTrue="1" operator="containsText" text="Superou">
      <formula>NOT(ISERROR(SEARCH("Superou",O34)))</formula>
    </cfRule>
    <cfRule type="containsText" dxfId="37" priority="71" stopIfTrue="1" operator="containsText" text="Não atingiu">
      <formula>NOT(ISERROR(SEARCH("Não atingiu",O34)))</formula>
    </cfRule>
    <cfRule type="expression" dxfId="36" priority="72" stopIfTrue="1">
      <formula>LEFT(O34,7)="Atingiu"</formula>
    </cfRule>
  </conditionalFormatting>
  <conditionalFormatting sqref="O44">
    <cfRule type="containsText" dxfId="35" priority="40" stopIfTrue="1" operator="containsText" text="Superou">
      <formula>NOT(ISERROR(SEARCH("Superou",O44)))</formula>
    </cfRule>
    <cfRule type="containsText" dxfId="34" priority="41" stopIfTrue="1" operator="containsText" text="Não atingiu">
      <formula>NOT(ISERROR(SEARCH("Não atingiu",O44)))</formula>
    </cfRule>
    <cfRule type="expression" dxfId="33" priority="42" stopIfTrue="1">
      <formula>LEFT(O44,7)="Atingiu"</formula>
    </cfRule>
  </conditionalFormatting>
  <conditionalFormatting sqref="O53">
    <cfRule type="containsText" dxfId="32" priority="34" stopIfTrue="1" operator="containsText" text="Superou">
      <formula>NOT(ISERROR(SEARCH("Superou",O53)))</formula>
    </cfRule>
    <cfRule type="containsText" dxfId="31" priority="35" stopIfTrue="1" operator="containsText" text="Não atingiu">
      <formula>NOT(ISERROR(SEARCH("Não atingiu",O53)))</formula>
    </cfRule>
    <cfRule type="expression" dxfId="30" priority="36" stopIfTrue="1">
      <formula>LEFT(O53,7)="Atingiu"</formula>
    </cfRule>
  </conditionalFormatting>
  <conditionalFormatting sqref="O54">
    <cfRule type="containsText" dxfId="29" priority="31" stopIfTrue="1" operator="containsText" text="Superou">
      <formula>NOT(ISERROR(SEARCH("Superou",O54)))</formula>
    </cfRule>
    <cfRule type="containsText" dxfId="28" priority="32" stopIfTrue="1" operator="containsText" text="Não atingiu">
      <formula>NOT(ISERROR(SEARCH("Não atingiu",O54)))</formula>
    </cfRule>
    <cfRule type="expression" dxfId="27" priority="33" stopIfTrue="1">
      <formula>LEFT(O54,7)="Atingiu"</formula>
    </cfRule>
  </conditionalFormatting>
  <conditionalFormatting sqref="O49">
    <cfRule type="containsText" dxfId="26" priority="25" stopIfTrue="1" operator="containsText" text="Superou">
      <formula>NOT(ISERROR(SEARCH("Superou",O49)))</formula>
    </cfRule>
    <cfRule type="containsText" dxfId="25" priority="26" stopIfTrue="1" operator="containsText" text="Não atingiu">
      <formula>NOT(ISERROR(SEARCH("Não atingiu",O49)))</formula>
    </cfRule>
    <cfRule type="expression" dxfId="24" priority="27" stopIfTrue="1">
      <formula>LEFT(O49,7)="Atingiu"</formula>
    </cfRule>
  </conditionalFormatting>
  <conditionalFormatting sqref="O39">
    <cfRule type="containsText" dxfId="23" priority="28" stopIfTrue="1" operator="containsText" text="Superou">
      <formula>NOT(ISERROR(SEARCH("Superou",O39)))</formula>
    </cfRule>
    <cfRule type="containsText" dxfId="22" priority="29" stopIfTrue="1" operator="containsText" text="Não atingiu">
      <formula>NOT(ISERROR(SEARCH("Não atingiu",O39)))</formula>
    </cfRule>
    <cfRule type="expression" dxfId="21" priority="30" stopIfTrue="1">
      <formula>LEFT(O39,7)="Atingiu"</formula>
    </cfRule>
  </conditionalFormatting>
  <conditionalFormatting sqref="O47">
    <cfRule type="containsText" dxfId="20" priority="22" stopIfTrue="1" operator="containsText" text="Superou">
      <formula>NOT(ISERROR(SEARCH("Superou",O47)))</formula>
    </cfRule>
    <cfRule type="containsText" dxfId="19" priority="23" stopIfTrue="1" operator="containsText" text="Não atingiu">
      <formula>NOT(ISERROR(SEARCH("Não atingiu",O47)))</formula>
    </cfRule>
    <cfRule type="expression" dxfId="18" priority="24" stopIfTrue="1">
      <formula>LEFT(O47,7)="Atingiu"</formula>
    </cfRule>
  </conditionalFormatting>
  <conditionalFormatting sqref="O48">
    <cfRule type="containsText" dxfId="17" priority="19" stopIfTrue="1" operator="containsText" text="Superou">
      <formula>NOT(ISERROR(SEARCH("Superou",O48)))</formula>
    </cfRule>
    <cfRule type="containsText" dxfId="16" priority="20" stopIfTrue="1" operator="containsText" text="Não atingiu">
      <formula>NOT(ISERROR(SEARCH("Não atingiu",O48)))</formula>
    </cfRule>
    <cfRule type="expression" dxfId="15" priority="21" stopIfTrue="1">
      <formula>LEFT(O48,7)="Atingiu"</formula>
    </cfRule>
  </conditionalFormatting>
  <conditionalFormatting sqref="O46">
    <cfRule type="containsText" dxfId="14" priority="16" stopIfTrue="1" operator="containsText" text="Superou">
      <formula>NOT(ISERROR(SEARCH("Superou",O46)))</formula>
    </cfRule>
    <cfRule type="containsText" dxfId="13" priority="17" stopIfTrue="1" operator="containsText" text="Não atingiu">
      <formula>NOT(ISERROR(SEARCH("Não atingiu",O46)))</formula>
    </cfRule>
    <cfRule type="expression" dxfId="12" priority="18" stopIfTrue="1">
      <formula>LEFT(O46,7)="Atingiu"</formula>
    </cfRule>
  </conditionalFormatting>
  <conditionalFormatting sqref="O45">
    <cfRule type="containsText" dxfId="11" priority="13" stopIfTrue="1" operator="containsText" text="Superou">
      <formula>NOT(ISERROR(SEARCH("Superou",O45)))</formula>
    </cfRule>
    <cfRule type="containsText" dxfId="10" priority="14" stopIfTrue="1" operator="containsText" text="Não atingiu">
      <formula>NOT(ISERROR(SEARCH("Não atingiu",O45)))</formula>
    </cfRule>
    <cfRule type="expression" dxfId="9" priority="15" stopIfTrue="1">
      <formula>LEFT(O45,7)="Atingiu"</formula>
    </cfRule>
  </conditionalFormatting>
  <conditionalFormatting sqref="O59">
    <cfRule type="containsText" dxfId="8" priority="10" stopIfTrue="1" operator="containsText" text="Superou">
      <formula>NOT(ISERROR(SEARCH("Superou",O59)))</formula>
    </cfRule>
    <cfRule type="containsText" dxfId="7" priority="11" stopIfTrue="1" operator="containsText" text="Não atingiu">
      <formula>NOT(ISERROR(SEARCH("Não atingiu",O59)))</formula>
    </cfRule>
    <cfRule type="expression" dxfId="6" priority="12" stopIfTrue="1">
      <formula>LEFT(O59,7)="Atingiu"</formula>
    </cfRule>
  </conditionalFormatting>
  <conditionalFormatting sqref="O55">
    <cfRule type="containsText" dxfId="5" priority="4" stopIfTrue="1" operator="containsText" text="Superou">
      <formula>NOT(ISERROR(SEARCH("Superou",O55)))</formula>
    </cfRule>
    <cfRule type="containsText" dxfId="4" priority="5" stopIfTrue="1" operator="containsText" text="Não atingiu">
      <formula>NOT(ISERROR(SEARCH("Não atingiu",O55)))</formula>
    </cfRule>
    <cfRule type="expression" dxfId="3" priority="6" stopIfTrue="1">
      <formula>LEFT(O55,7)="Atingiu"</formula>
    </cfRule>
  </conditionalFormatting>
  <conditionalFormatting sqref="O63">
    <cfRule type="containsText" dxfId="2" priority="1" stopIfTrue="1" operator="containsText" text="Superou">
      <formula>NOT(ISERROR(SEARCH("Superou",O63)))</formula>
    </cfRule>
    <cfRule type="containsText" dxfId="1" priority="2" stopIfTrue="1" operator="containsText" text="Não atingiu">
      <formula>NOT(ISERROR(SEARCH("Não atingiu",O63)))</formula>
    </cfRule>
    <cfRule type="expression" dxfId="0" priority="3" stopIfTrue="1">
      <formula>LEFT(O63,7)="Atingiu"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8" scale="56" fitToHeight="3" orientation="portrait" r:id="rId1"/>
  <headerFooter>
    <oddFooter>&amp;C&amp;D&amp;R&amp;N</oddFooter>
  </headerFooter>
  <rowBreaks count="3" manualBreakCount="3">
    <brk id="40" min="1" max="14" man="1"/>
    <brk id="68" max="16383" man="1"/>
    <brk id="93" min="1" max="14" man="1"/>
  </rowBreaks>
  <ignoredErrors>
    <ignoredError sqref="P5 G93:L93 O93:P93 C113:G113 C118:G131 O14 O15:O16 N97:N100 N102:N107 O97:P100 K107:M107 K101:M101 O105:P107 I101:J107 I96 O96:P96 K96:N96 O21:P21 O25:P30 O34:P34 O39:P39 O44:P49 O53:P55 O59:P59 O63:P63" unlockedFormula="1"/>
    <ignoredError sqref="B134:B143" numberStoredAsText="1"/>
    <ignoredError sqref="N101 O101:P104" formula="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24"/>
  <sheetViews>
    <sheetView showGridLines="0" workbookViewId="0">
      <selection activeCell="H14" sqref="H14"/>
    </sheetView>
  </sheetViews>
  <sheetFormatPr defaultRowHeight="13.2" x14ac:dyDescent="0.25"/>
  <cols>
    <col min="2" max="2" width="40.6640625" customWidth="1"/>
    <col min="3" max="3" width="46.6640625" customWidth="1"/>
    <col min="4" max="4" width="4.5546875" customWidth="1"/>
  </cols>
  <sheetData>
    <row r="3" spans="1:8" ht="24.9" customHeight="1" x14ac:dyDescent="0.25">
      <c r="A3" s="403" t="s">
        <v>202</v>
      </c>
      <c r="B3" s="403"/>
      <c r="C3" s="403"/>
    </row>
    <row r="4" spans="1:8" ht="10.5" customHeight="1" x14ac:dyDescent="0.25">
      <c r="B4" s="117"/>
      <c r="C4" s="117"/>
    </row>
    <row r="5" spans="1:8" ht="39" customHeight="1" thickBot="1" x14ac:dyDescent="0.3">
      <c r="A5" s="402" t="s">
        <v>34</v>
      </c>
      <c r="B5" s="118" t="s">
        <v>198</v>
      </c>
      <c r="C5" s="119" t="s">
        <v>238</v>
      </c>
    </row>
    <row r="6" spans="1:8" ht="30" customHeight="1" thickTop="1" thickBot="1" x14ac:dyDescent="0.3">
      <c r="A6" s="402"/>
      <c r="B6" s="120" t="s">
        <v>91</v>
      </c>
      <c r="C6" s="150">
        <f>+'1 - QUAR_2022'!O14</f>
        <v>0.95599999999999996</v>
      </c>
    </row>
    <row r="7" spans="1:8" ht="96.75" customHeight="1" thickTop="1" thickBot="1" x14ac:dyDescent="0.3">
      <c r="A7" s="402"/>
      <c r="B7" s="120" t="s">
        <v>199</v>
      </c>
      <c r="C7" s="121" t="s">
        <v>338</v>
      </c>
      <c r="H7" s="107"/>
    </row>
    <row r="8" spans="1:8" ht="30" customHeight="1" thickTop="1" thickBot="1" x14ac:dyDescent="0.3">
      <c r="A8" s="402"/>
      <c r="B8" s="120" t="s">
        <v>200</v>
      </c>
      <c r="C8" s="121" t="s">
        <v>502</v>
      </c>
      <c r="H8" s="107"/>
    </row>
    <row r="9" spans="1:8" ht="30" customHeight="1" thickTop="1" thickBot="1" x14ac:dyDescent="0.3">
      <c r="A9" s="402"/>
      <c r="B9" s="120" t="s">
        <v>201</v>
      </c>
      <c r="C9" s="121" t="s">
        <v>512</v>
      </c>
      <c r="H9" s="107"/>
    </row>
    <row r="10" spans="1:8" ht="30" customHeight="1" thickTop="1" thickBot="1" x14ac:dyDescent="0.3">
      <c r="A10" s="402"/>
      <c r="B10" s="122" t="s">
        <v>501</v>
      </c>
      <c r="C10" s="123"/>
      <c r="H10" s="107"/>
    </row>
    <row r="11" spans="1:8" ht="15" thickTop="1" thickBot="1" x14ac:dyDescent="0.3">
      <c r="B11" s="151"/>
      <c r="C11" s="151"/>
      <c r="H11" s="107"/>
    </row>
    <row r="12" spans="1:8" ht="42.6" thickTop="1" thickBot="1" x14ac:dyDescent="0.3">
      <c r="A12" s="402" t="s">
        <v>35</v>
      </c>
      <c r="B12" s="118" t="s">
        <v>339</v>
      </c>
      <c r="C12" s="119" t="s">
        <v>342</v>
      </c>
    </row>
    <row r="13" spans="1:8" ht="30" customHeight="1" thickTop="1" thickBot="1" x14ac:dyDescent="0.3">
      <c r="A13" s="402"/>
      <c r="B13" s="120" t="s">
        <v>91</v>
      </c>
      <c r="C13" s="150">
        <f>+'1 - QUAR_2022'!O15</f>
        <v>0.93840000000000001</v>
      </c>
    </row>
    <row r="14" spans="1:8" ht="111.6" thickTop="1" thickBot="1" x14ac:dyDescent="0.3">
      <c r="A14" s="402"/>
      <c r="B14" s="120" t="s">
        <v>199</v>
      </c>
      <c r="C14" s="121" t="s">
        <v>561</v>
      </c>
    </row>
    <row r="15" spans="1:8" ht="30" customHeight="1" thickTop="1" thickBot="1" x14ac:dyDescent="0.3">
      <c r="A15" s="402"/>
      <c r="B15" s="120" t="s">
        <v>200</v>
      </c>
      <c r="C15" s="121" t="s">
        <v>503</v>
      </c>
    </row>
    <row r="16" spans="1:8" ht="30" customHeight="1" thickTop="1" thickBot="1" x14ac:dyDescent="0.3">
      <c r="A16" s="402"/>
      <c r="B16" s="120" t="s">
        <v>201</v>
      </c>
      <c r="C16" s="121" t="s">
        <v>512</v>
      </c>
    </row>
    <row r="17" spans="1:3" ht="30" customHeight="1" thickTop="1" x14ac:dyDescent="0.25">
      <c r="A17" s="402"/>
      <c r="B17" s="122" t="s">
        <v>501</v>
      </c>
      <c r="C17" s="123"/>
    </row>
    <row r="19" spans="1:3" ht="55.8" thickBot="1" x14ac:dyDescent="0.3">
      <c r="A19" s="402" t="s">
        <v>36</v>
      </c>
      <c r="B19" s="118" t="s">
        <v>340</v>
      </c>
      <c r="C19" s="119" t="s">
        <v>240</v>
      </c>
    </row>
    <row r="20" spans="1:3" ht="30" customHeight="1" thickTop="1" thickBot="1" x14ac:dyDescent="0.3">
      <c r="A20" s="402"/>
      <c r="B20" s="120" t="s">
        <v>91</v>
      </c>
      <c r="C20" s="150">
        <f>+'1 - QUAR_2022'!O16</f>
        <v>0.89797142857142864</v>
      </c>
    </row>
    <row r="21" spans="1:3" ht="111.6" thickTop="1" thickBot="1" x14ac:dyDescent="0.3">
      <c r="A21" s="402"/>
      <c r="B21" s="120" t="s">
        <v>199</v>
      </c>
      <c r="C21" s="121" t="s">
        <v>341</v>
      </c>
    </row>
    <row r="22" spans="1:3" ht="30" customHeight="1" thickTop="1" thickBot="1" x14ac:dyDescent="0.3">
      <c r="A22" s="402"/>
      <c r="B22" s="120" t="s">
        <v>200</v>
      </c>
      <c r="C22" s="121" t="s">
        <v>503</v>
      </c>
    </row>
    <row r="23" spans="1:3" ht="30" customHeight="1" thickTop="1" thickBot="1" x14ac:dyDescent="0.3">
      <c r="A23" s="402"/>
      <c r="B23" s="120" t="s">
        <v>201</v>
      </c>
      <c r="C23" s="121" t="s">
        <v>512</v>
      </c>
    </row>
    <row r="24" spans="1:3" ht="30" customHeight="1" thickTop="1" x14ac:dyDescent="0.25">
      <c r="A24" s="402"/>
      <c r="B24" s="122" t="s">
        <v>501</v>
      </c>
      <c r="C24" s="123"/>
    </row>
  </sheetData>
  <mergeCells count="4">
    <mergeCell ref="A5:A10"/>
    <mergeCell ref="A12:A17"/>
    <mergeCell ref="A19:A24"/>
    <mergeCell ref="A3:C3"/>
  </mergeCells>
  <pageMargins left="0.70866141732283472" right="0.70866141732283472" top="0" bottom="0" header="0.31496062992125984" footer="0.31496062992125984"/>
  <pageSetup paperSize="9" scale="64" fitToHeight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24"/>
  <sheetViews>
    <sheetView showGridLines="0" topLeftCell="A112" zoomScaleNormal="100" workbookViewId="0">
      <selection activeCell="C9" sqref="C9"/>
    </sheetView>
  </sheetViews>
  <sheetFormatPr defaultRowHeight="13.2" x14ac:dyDescent="0.25"/>
  <cols>
    <col min="1" max="1" width="7.6640625" customWidth="1"/>
    <col min="2" max="2" width="20.88671875" customWidth="1"/>
    <col min="3" max="3" width="114.6640625" style="215" customWidth="1"/>
    <col min="8" max="8" width="74.6640625" bestFit="1" customWidth="1"/>
  </cols>
  <sheetData>
    <row r="2" spans="1:3" ht="30" customHeight="1" x14ac:dyDescent="0.25">
      <c r="A2" s="403" t="s">
        <v>226</v>
      </c>
      <c r="B2" s="403"/>
      <c r="C2" s="403"/>
    </row>
    <row r="3" spans="1:3" ht="13.8" x14ac:dyDescent="0.3">
      <c r="B3" s="10"/>
      <c r="C3" s="211"/>
    </row>
    <row r="4" spans="1:3" ht="14.4" thickBot="1" x14ac:dyDescent="0.35">
      <c r="B4" s="10"/>
      <c r="C4" s="211"/>
    </row>
    <row r="5" spans="1:3" ht="27" customHeight="1" thickTop="1" thickBot="1" x14ac:dyDescent="0.3">
      <c r="A5" s="404" t="s">
        <v>411</v>
      </c>
      <c r="B5" s="11" t="s">
        <v>380</v>
      </c>
      <c r="C5" s="212" t="s">
        <v>408</v>
      </c>
    </row>
    <row r="6" spans="1:3" ht="27" customHeight="1" thickTop="1" thickBot="1" x14ac:dyDescent="0.3">
      <c r="A6" s="404"/>
      <c r="B6" s="11" t="s">
        <v>79</v>
      </c>
      <c r="C6" s="212" t="s">
        <v>1</v>
      </c>
    </row>
    <row r="7" spans="1:3" ht="27" customHeight="1" thickTop="1" thickBot="1" x14ac:dyDescent="0.3">
      <c r="A7" s="404"/>
      <c r="B7" s="11" t="s">
        <v>80</v>
      </c>
      <c r="C7" s="213" t="s">
        <v>241</v>
      </c>
    </row>
    <row r="8" spans="1:3" ht="30" customHeight="1" thickTop="1" thickBot="1" x14ac:dyDescent="0.3">
      <c r="A8" s="404"/>
      <c r="B8" s="11" t="s">
        <v>81</v>
      </c>
      <c r="C8" s="212" t="s">
        <v>409</v>
      </c>
    </row>
    <row r="9" spans="1:3" ht="30" customHeight="1" thickTop="1" thickBot="1" x14ac:dyDescent="0.3">
      <c r="A9" s="404"/>
      <c r="B9" s="11" t="s">
        <v>412</v>
      </c>
      <c r="C9" s="214">
        <v>1</v>
      </c>
    </row>
    <row r="10" spans="1:3" ht="27" customHeight="1" thickTop="1" thickBot="1" x14ac:dyDescent="0.3">
      <c r="A10" s="404"/>
      <c r="B10" s="11" t="s">
        <v>82</v>
      </c>
      <c r="C10" s="212" t="s">
        <v>546</v>
      </c>
    </row>
    <row r="11" spans="1:3" ht="27" customHeight="1" thickTop="1" thickBot="1" x14ac:dyDescent="0.3">
      <c r="A11" s="404"/>
      <c r="B11" s="11" t="s">
        <v>92</v>
      </c>
      <c r="C11" s="214">
        <v>0.9</v>
      </c>
    </row>
    <row r="12" spans="1:3" ht="27" customHeight="1" thickTop="1" thickBot="1" x14ac:dyDescent="0.3">
      <c r="A12" s="404"/>
      <c r="B12" s="11" t="s">
        <v>83</v>
      </c>
      <c r="C12" s="214">
        <v>0.05</v>
      </c>
    </row>
    <row r="13" spans="1:3" ht="27" customHeight="1" thickTop="1" thickBot="1" x14ac:dyDescent="0.3">
      <c r="A13" s="404"/>
      <c r="B13" s="11" t="s">
        <v>84</v>
      </c>
      <c r="C13" s="214">
        <v>1</v>
      </c>
    </row>
    <row r="14" spans="1:3" ht="27" customHeight="1" thickTop="1" thickBot="1" x14ac:dyDescent="0.3">
      <c r="A14" s="404"/>
      <c r="B14" s="11" t="s">
        <v>85</v>
      </c>
      <c r="C14" s="212" t="s">
        <v>231</v>
      </c>
    </row>
    <row r="15" spans="1:3" ht="27" customHeight="1" thickTop="1" thickBot="1" x14ac:dyDescent="0.3">
      <c r="A15" s="404"/>
      <c r="B15" s="11" t="s">
        <v>86</v>
      </c>
      <c r="C15" s="212" t="s">
        <v>410</v>
      </c>
    </row>
    <row r="16" spans="1:3" ht="27" customHeight="1" thickTop="1" thickBot="1" x14ac:dyDescent="0.3">
      <c r="A16" s="404"/>
      <c r="B16" s="11" t="s">
        <v>87</v>
      </c>
      <c r="C16" s="212" t="s">
        <v>235</v>
      </c>
    </row>
    <row r="17" spans="1:3" ht="27" customHeight="1" thickTop="1" thickBot="1" x14ac:dyDescent="0.3">
      <c r="A17" s="404"/>
      <c r="B17" s="11" t="s">
        <v>88</v>
      </c>
      <c r="C17" s="212" t="s">
        <v>535</v>
      </c>
    </row>
    <row r="18" spans="1:3" ht="27" customHeight="1" thickTop="1" thickBot="1" x14ac:dyDescent="0.3">
      <c r="A18" s="404"/>
      <c r="B18" s="11" t="s">
        <v>89</v>
      </c>
      <c r="C18" s="214" t="s">
        <v>485</v>
      </c>
    </row>
    <row r="19" spans="1:3" ht="27" customHeight="1" thickTop="1" thickBot="1" x14ac:dyDescent="0.3">
      <c r="A19" s="404"/>
      <c r="B19" s="11" t="s">
        <v>90</v>
      </c>
      <c r="C19" s="212" t="s">
        <v>507</v>
      </c>
    </row>
    <row r="20" spans="1:3" ht="14.4" thickTop="1" thickBot="1" x14ac:dyDescent="0.3">
      <c r="A20" s="199"/>
    </row>
    <row r="21" spans="1:3" ht="27" customHeight="1" thickTop="1" thickBot="1" x14ac:dyDescent="0.3">
      <c r="A21" s="404" t="s">
        <v>418</v>
      </c>
      <c r="B21" s="11" t="s">
        <v>379</v>
      </c>
      <c r="C21" s="212" t="s">
        <v>417</v>
      </c>
    </row>
    <row r="22" spans="1:3" ht="27" customHeight="1" thickTop="1" thickBot="1" x14ac:dyDescent="0.3">
      <c r="A22" s="404"/>
      <c r="B22" s="11" t="s">
        <v>79</v>
      </c>
      <c r="C22" s="212" t="s">
        <v>1</v>
      </c>
    </row>
    <row r="23" spans="1:3" ht="27" customHeight="1" thickTop="1" thickBot="1" x14ac:dyDescent="0.3">
      <c r="A23" s="404"/>
      <c r="B23" s="11" t="s">
        <v>377</v>
      </c>
      <c r="C23" s="213" t="s">
        <v>413</v>
      </c>
    </row>
    <row r="24" spans="1:3" ht="27" customHeight="1" thickTop="1" thickBot="1" x14ac:dyDescent="0.3">
      <c r="A24" s="404"/>
      <c r="B24" s="11" t="s">
        <v>81</v>
      </c>
      <c r="C24" s="212" t="s">
        <v>549</v>
      </c>
    </row>
    <row r="25" spans="1:3" ht="27" customHeight="1" thickTop="1" thickBot="1" x14ac:dyDescent="0.3">
      <c r="A25" s="404"/>
      <c r="B25" s="11" t="s">
        <v>412</v>
      </c>
      <c r="C25" s="214">
        <v>0.2</v>
      </c>
    </row>
    <row r="26" spans="1:3" ht="27" customHeight="1" thickTop="1" thickBot="1" x14ac:dyDescent="0.3">
      <c r="A26" s="404"/>
      <c r="B26" s="11" t="s">
        <v>82</v>
      </c>
      <c r="C26" s="212" t="s">
        <v>414</v>
      </c>
    </row>
    <row r="27" spans="1:3" ht="27" customHeight="1" thickTop="1" thickBot="1" x14ac:dyDescent="0.3">
      <c r="A27" s="404"/>
      <c r="B27" s="11" t="s">
        <v>92</v>
      </c>
      <c r="C27" s="214">
        <v>0.95</v>
      </c>
    </row>
    <row r="28" spans="1:3" ht="27" customHeight="1" thickTop="1" thickBot="1" x14ac:dyDescent="0.3">
      <c r="A28" s="404"/>
      <c r="B28" s="11" t="s">
        <v>83</v>
      </c>
      <c r="C28" s="214">
        <v>0.03</v>
      </c>
    </row>
    <row r="29" spans="1:3" ht="27" customHeight="1" thickTop="1" thickBot="1" x14ac:dyDescent="0.3">
      <c r="A29" s="404"/>
      <c r="B29" s="11" t="s">
        <v>84</v>
      </c>
      <c r="C29" s="214">
        <v>1</v>
      </c>
    </row>
    <row r="30" spans="1:3" ht="27" customHeight="1" thickTop="1" thickBot="1" x14ac:dyDescent="0.3">
      <c r="A30" s="404"/>
      <c r="B30" s="11" t="s">
        <v>85</v>
      </c>
      <c r="C30" s="212" t="s">
        <v>231</v>
      </c>
    </row>
    <row r="31" spans="1:3" ht="27" customHeight="1" thickTop="1" thickBot="1" x14ac:dyDescent="0.3">
      <c r="A31" s="404"/>
      <c r="B31" s="11" t="s">
        <v>86</v>
      </c>
      <c r="C31" s="212" t="s">
        <v>410</v>
      </c>
    </row>
    <row r="32" spans="1:3" ht="27" customHeight="1" thickTop="1" thickBot="1" x14ac:dyDescent="0.3">
      <c r="A32" s="404"/>
      <c r="B32" s="11" t="s">
        <v>87</v>
      </c>
      <c r="C32" s="212" t="s">
        <v>415</v>
      </c>
    </row>
    <row r="33" spans="1:3" ht="43.5" customHeight="1" thickTop="1" thickBot="1" x14ac:dyDescent="0.3">
      <c r="A33" s="404"/>
      <c r="B33" s="11" t="s">
        <v>88</v>
      </c>
      <c r="C33" s="212" t="s">
        <v>529</v>
      </c>
    </row>
    <row r="34" spans="1:3" ht="27" customHeight="1" thickTop="1" thickBot="1" x14ac:dyDescent="0.3">
      <c r="A34" s="404"/>
      <c r="B34" s="11" t="s">
        <v>89</v>
      </c>
      <c r="C34" s="214" t="s">
        <v>485</v>
      </c>
    </row>
    <row r="35" spans="1:3" ht="27" customHeight="1" thickTop="1" thickBot="1" x14ac:dyDescent="0.3">
      <c r="A35" s="404"/>
      <c r="B35" s="11" t="s">
        <v>90</v>
      </c>
      <c r="C35" s="212" t="s">
        <v>327</v>
      </c>
    </row>
    <row r="36" spans="1:3" ht="14.4" thickTop="1" thickBot="1" x14ac:dyDescent="0.3"/>
    <row r="37" spans="1:3" ht="27" customHeight="1" thickTop="1" thickBot="1" x14ac:dyDescent="0.3">
      <c r="A37" s="404" t="s">
        <v>421</v>
      </c>
      <c r="B37" s="11" t="s">
        <v>379</v>
      </c>
      <c r="C37" s="212" t="s">
        <v>417</v>
      </c>
    </row>
    <row r="38" spans="1:3" ht="27" customHeight="1" thickTop="1" thickBot="1" x14ac:dyDescent="0.3">
      <c r="A38" s="404"/>
      <c r="B38" s="11" t="s">
        <v>79</v>
      </c>
      <c r="C38" s="212" t="s">
        <v>1</v>
      </c>
    </row>
    <row r="39" spans="1:3" ht="27" customHeight="1" thickTop="1" thickBot="1" x14ac:dyDescent="0.3">
      <c r="A39" s="404"/>
      <c r="B39" s="11" t="s">
        <v>378</v>
      </c>
      <c r="C39" s="213" t="s">
        <v>419</v>
      </c>
    </row>
    <row r="40" spans="1:3" ht="27" customHeight="1" thickTop="1" thickBot="1" x14ac:dyDescent="0.3">
      <c r="A40" s="404"/>
      <c r="B40" s="11" t="s">
        <v>81</v>
      </c>
      <c r="C40" s="212" t="s">
        <v>536</v>
      </c>
    </row>
    <row r="41" spans="1:3" ht="27" customHeight="1" thickTop="1" thickBot="1" x14ac:dyDescent="0.3">
      <c r="A41" s="404"/>
      <c r="B41" s="11" t="s">
        <v>412</v>
      </c>
      <c r="C41" s="214">
        <v>0.2</v>
      </c>
    </row>
    <row r="42" spans="1:3" ht="27" customHeight="1" thickTop="1" thickBot="1" x14ac:dyDescent="0.3">
      <c r="A42" s="404"/>
      <c r="B42" s="11" t="s">
        <v>82</v>
      </c>
      <c r="C42" s="212" t="s">
        <v>420</v>
      </c>
    </row>
    <row r="43" spans="1:3" ht="27" customHeight="1" thickTop="1" thickBot="1" x14ac:dyDescent="0.3">
      <c r="A43" s="404"/>
      <c r="B43" s="11" t="s">
        <v>92</v>
      </c>
      <c r="C43" s="214">
        <v>0.95</v>
      </c>
    </row>
    <row r="44" spans="1:3" ht="27" customHeight="1" thickTop="1" thickBot="1" x14ac:dyDescent="0.3">
      <c r="A44" s="404"/>
      <c r="B44" s="11" t="s">
        <v>83</v>
      </c>
      <c r="C44" s="214">
        <v>0.03</v>
      </c>
    </row>
    <row r="45" spans="1:3" ht="27" customHeight="1" thickTop="1" thickBot="1" x14ac:dyDescent="0.3">
      <c r="A45" s="404"/>
      <c r="B45" s="11" t="s">
        <v>84</v>
      </c>
      <c r="C45" s="214">
        <v>1</v>
      </c>
    </row>
    <row r="46" spans="1:3" ht="27" customHeight="1" thickTop="1" thickBot="1" x14ac:dyDescent="0.3">
      <c r="A46" s="404"/>
      <c r="B46" s="11" t="s">
        <v>85</v>
      </c>
      <c r="C46" s="212" t="s">
        <v>231</v>
      </c>
    </row>
    <row r="47" spans="1:3" ht="27" customHeight="1" thickTop="1" thickBot="1" x14ac:dyDescent="0.3">
      <c r="A47" s="404"/>
      <c r="B47" s="11" t="s">
        <v>86</v>
      </c>
      <c r="C47" s="212" t="s">
        <v>410</v>
      </c>
    </row>
    <row r="48" spans="1:3" ht="27" customHeight="1" thickTop="1" thickBot="1" x14ac:dyDescent="0.3">
      <c r="A48" s="404"/>
      <c r="B48" s="11" t="s">
        <v>87</v>
      </c>
      <c r="C48" s="212" t="s">
        <v>415</v>
      </c>
    </row>
    <row r="49" spans="1:3" ht="41.25" customHeight="1" thickTop="1" thickBot="1" x14ac:dyDescent="0.3">
      <c r="A49" s="404"/>
      <c r="B49" s="11" t="s">
        <v>88</v>
      </c>
      <c r="C49" s="212" t="s">
        <v>416</v>
      </c>
    </row>
    <row r="50" spans="1:3" ht="27" customHeight="1" thickTop="1" thickBot="1" x14ac:dyDescent="0.3">
      <c r="A50" s="404"/>
      <c r="B50" s="11" t="s">
        <v>89</v>
      </c>
      <c r="C50" s="214" t="s">
        <v>485</v>
      </c>
    </row>
    <row r="51" spans="1:3" ht="27" customHeight="1" thickTop="1" thickBot="1" x14ac:dyDescent="0.3">
      <c r="A51" s="404"/>
      <c r="B51" s="11" t="s">
        <v>90</v>
      </c>
      <c r="C51" s="212" t="s">
        <v>327</v>
      </c>
    </row>
    <row r="52" spans="1:3" ht="14.4" thickTop="1" thickBot="1" x14ac:dyDescent="0.3"/>
    <row r="53" spans="1:3" ht="27" customHeight="1" thickTop="1" thickBot="1" x14ac:dyDescent="0.3">
      <c r="A53" s="404" t="s">
        <v>424</v>
      </c>
      <c r="B53" s="11" t="s">
        <v>379</v>
      </c>
      <c r="C53" s="212" t="s">
        <v>431</v>
      </c>
    </row>
    <row r="54" spans="1:3" ht="27" customHeight="1" thickTop="1" thickBot="1" x14ac:dyDescent="0.3">
      <c r="A54" s="404"/>
      <c r="B54" s="11" t="s">
        <v>79</v>
      </c>
      <c r="C54" s="212" t="s">
        <v>1</v>
      </c>
    </row>
    <row r="55" spans="1:3" ht="27" customHeight="1" thickTop="1" thickBot="1" x14ac:dyDescent="0.3">
      <c r="A55" s="404"/>
      <c r="B55" s="11" t="s">
        <v>381</v>
      </c>
      <c r="C55" s="213" t="s">
        <v>422</v>
      </c>
    </row>
    <row r="56" spans="1:3" ht="27" customHeight="1" thickTop="1" thickBot="1" x14ac:dyDescent="0.3">
      <c r="A56" s="404"/>
      <c r="B56" s="11" t="s">
        <v>81</v>
      </c>
      <c r="C56" s="212" t="s">
        <v>537</v>
      </c>
    </row>
    <row r="57" spans="1:3" ht="27" customHeight="1" thickTop="1" thickBot="1" x14ac:dyDescent="0.3">
      <c r="A57" s="404"/>
      <c r="B57" s="11" t="s">
        <v>412</v>
      </c>
      <c r="C57" s="214">
        <v>0.2</v>
      </c>
    </row>
    <row r="58" spans="1:3" ht="27" customHeight="1" thickTop="1" thickBot="1" x14ac:dyDescent="0.3">
      <c r="A58" s="404"/>
      <c r="B58" s="11" t="s">
        <v>82</v>
      </c>
      <c r="C58" s="212" t="s">
        <v>423</v>
      </c>
    </row>
    <row r="59" spans="1:3" ht="27" customHeight="1" thickTop="1" thickBot="1" x14ac:dyDescent="0.3">
      <c r="A59" s="404"/>
      <c r="B59" s="11" t="s">
        <v>92</v>
      </c>
      <c r="C59" s="214">
        <v>0.95</v>
      </c>
    </row>
    <row r="60" spans="1:3" ht="27" customHeight="1" thickTop="1" thickBot="1" x14ac:dyDescent="0.3">
      <c r="A60" s="404"/>
      <c r="B60" s="11" t="s">
        <v>83</v>
      </c>
      <c r="C60" s="214">
        <v>0.03</v>
      </c>
    </row>
    <row r="61" spans="1:3" ht="27" customHeight="1" thickTop="1" thickBot="1" x14ac:dyDescent="0.3">
      <c r="A61" s="404"/>
      <c r="B61" s="11" t="s">
        <v>84</v>
      </c>
      <c r="C61" s="214">
        <v>1</v>
      </c>
    </row>
    <row r="62" spans="1:3" ht="27" customHeight="1" thickTop="1" thickBot="1" x14ac:dyDescent="0.3">
      <c r="A62" s="404"/>
      <c r="B62" s="11" t="s">
        <v>85</v>
      </c>
      <c r="C62" s="212" t="s">
        <v>231</v>
      </c>
    </row>
    <row r="63" spans="1:3" ht="27" customHeight="1" thickTop="1" thickBot="1" x14ac:dyDescent="0.3">
      <c r="A63" s="404"/>
      <c r="B63" s="11" t="s">
        <v>86</v>
      </c>
      <c r="C63" s="212" t="s">
        <v>410</v>
      </c>
    </row>
    <row r="64" spans="1:3" ht="27" customHeight="1" thickTop="1" thickBot="1" x14ac:dyDescent="0.3">
      <c r="A64" s="404"/>
      <c r="B64" s="11" t="s">
        <v>87</v>
      </c>
      <c r="C64" s="212" t="s">
        <v>415</v>
      </c>
    </row>
    <row r="65" spans="1:3" ht="39" customHeight="1" thickTop="1" thickBot="1" x14ac:dyDescent="0.3">
      <c r="A65" s="404"/>
      <c r="B65" s="11" t="s">
        <v>88</v>
      </c>
      <c r="C65" s="212" t="s">
        <v>416</v>
      </c>
    </row>
    <row r="66" spans="1:3" ht="27" customHeight="1" thickTop="1" thickBot="1" x14ac:dyDescent="0.3">
      <c r="A66" s="404"/>
      <c r="B66" s="11" t="s">
        <v>89</v>
      </c>
      <c r="C66" s="214" t="s">
        <v>485</v>
      </c>
    </row>
    <row r="67" spans="1:3" ht="27" customHeight="1" thickTop="1" thickBot="1" x14ac:dyDescent="0.3">
      <c r="A67" s="404"/>
      <c r="B67" s="11" t="s">
        <v>90</v>
      </c>
      <c r="C67" s="212" t="s">
        <v>327</v>
      </c>
    </row>
    <row r="68" spans="1:3" ht="14.4" thickTop="1" thickBot="1" x14ac:dyDescent="0.3"/>
    <row r="69" spans="1:3" ht="27" customHeight="1" thickTop="1" thickBot="1" x14ac:dyDescent="0.3">
      <c r="A69" s="404" t="s">
        <v>427</v>
      </c>
      <c r="B69" s="11" t="s">
        <v>379</v>
      </c>
      <c r="C69" s="212" t="s">
        <v>417</v>
      </c>
    </row>
    <row r="70" spans="1:3" ht="27" customHeight="1" thickTop="1" thickBot="1" x14ac:dyDescent="0.3">
      <c r="A70" s="404"/>
      <c r="B70" s="11" t="s">
        <v>79</v>
      </c>
      <c r="C70" s="212" t="s">
        <v>1</v>
      </c>
    </row>
    <row r="71" spans="1:3" ht="27" customHeight="1" thickTop="1" thickBot="1" x14ac:dyDescent="0.3">
      <c r="A71" s="404"/>
      <c r="B71" s="11" t="s">
        <v>382</v>
      </c>
      <c r="C71" s="213" t="s">
        <v>425</v>
      </c>
    </row>
    <row r="72" spans="1:3" ht="27" customHeight="1" thickTop="1" thickBot="1" x14ac:dyDescent="0.3">
      <c r="A72" s="404"/>
      <c r="B72" s="11" t="s">
        <v>81</v>
      </c>
      <c r="C72" s="212" t="s">
        <v>538</v>
      </c>
    </row>
    <row r="73" spans="1:3" ht="27" customHeight="1" thickTop="1" thickBot="1" x14ac:dyDescent="0.3">
      <c r="A73" s="404"/>
      <c r="B73" s="11" t="s">
        <v>412</v>
      </c>
      <c r="C73" s="214">
        <v>0.15</v>
      </c>
    </row>
    <row r="74" spans="1:3" ht="27" customHeight="1" thickTop="1" thickBot="1" x14ac:dyDescent="0.3">
      <c r="A74" s="404"/>
      <c r="B74" s="11" t="s">
        <v>82</v>
      </c>
      <c r="C74" s="212" t="s">
        <v>426</v>
      </c>
    </row>
    <row r="75" spans="1:3" ht="27" customHeight="1" thickTop="1" thickBot="1" x14ac:dyDescent="0.3">
      <c r="A75" s="404"/>
      <c r="B75" s="11" t="s">
        <v>92</v>
      </c>
      <c r="C75" s="214">
        <v>0.95</v>
      </c>
    </row>
    <row r="76" spans="1:3" ht="27" customHeight="1" thickTop="1" thickBot="1" x14ac:dyDescent="0.3">
      <c r="A76" s="404"/>
      <c r="B76" s="11" t="s">
        <v>83</v>
      </c>
      <c r="C76" s="214">
        <v>0.03</v>
      </c>
    </row>
    <row r="77" spans="1:3" ht="27" customHeight="1" thickTop="1" thickBot="1" x14ac:dyDescent="0.3">
      <c r="A77" s="404"/>
      <c r="B77" s="11" t="s">
        <v>84</v>
      </c>
      <c r="C77" s="214">
        <v>1</v>
      </c>
    </row>
    <row r="78" spans="1:3" ht="27" customHeight="1" thickTop="1" thickBot="1" x14ac:dyDescent="0.3">
      <c r="A78" s="404"/>
      <c r="B78" s="11" t="s">
        <v>85</v>
      </c>
      <c r="C78" s="212" t="s">
        <v>231</v>
      </c>
    </row>
    <row r="79" spans="1:3" ht="27" customHeight="1" thickTop="1" thickBot="1" x14ac:dyDescent="0.3">
      <c r="A79" s="404"/>
      <c r="B79" s="11" t="s">
        <v>86</v>
      </c>
      <c r="C79" s="212" t="s">
        <v>410</v>
      </c>
    </row>
    <row r="80" spans="1:3" ht="27" customHeight="1" thickTop="1" thickBot="1" x14ac:dyDescent="0.3">
      <c r="A80" s="404"/>
      <c r="B80" s="11" t="s">
        <v>87</v>
      </c>
      <c r="C80" s="212" t="s">
        <v>415</v>
      </c>
    </row>
    <row r="81" spans="1:3" ht="46.5" customHeight="1" thickTop="1" thickBot="1" x14ac:dyDescent="0.3">
      <c r="A81" s="404"/>
      <c r="B81" s="11" t="s">
        <v>88</v>
      </c>
      <c r="C81" s="212" t="s">
        <v>529</v>
      </c>
    </row>
    <row r="82" spans="1:3" ht="27" customHeight="1" thickTop="1" thickBot="1" x14ac:dyDescent="0.3">
      <c r="A82" s="404"/>
      <c r="B82" s="11" t="s">
        <v>89</v>
      </c>
      <c r="C82" s="214" t="s">
        <v>485</v>
      </c>
    </row>
    <row r="83" spans="1:3" ht="27" customHeight="1" thickTop="1" thickBot="1" x14ac:dyDescent="0.3">
      <c r="A83" s="404"/>
      <c r="B83" s="11" t="s">
        <v>90</v>
      </c>
      <c r="C83" s="212" t="s">
        <v>327</v>
      </c>
    </row>
    <row r="84" spans="1:3" ht="14.25" customHeight="1" thickTop="1" thickBot="1" x14ac:dyDescent="0.3"/>
    <row r="85" spans="1:3" ht="27" customHeight="1" thickTop="1" thickBot="1" x14ac:dyDescent="0.3">
      <c r="A85" s="404" t="s">
        <v>428</v>
      </c>
      <c r="B85" s="11" t="s">
        <v>379</v>
      </c>
      <c r="C85" s="212" t="s">
        <v>417</v>
      </c>
    </row>
    <row r="86" spans="1:3" ht="27" customHeight="1" thickTop="1" thickBot="1" x14ac:dyDescent="0.3">
      <c r="A86" s="404"/>
      <c r="B86" s="11" t="s">
        <v>79</v>
      </c>
      <c r="C86" s="212" t="s">
        <v>1</v>
      </c>
    </row>
    <row r="87" spans="1:3" ht="27" customHeight="1" thickTop="1" thickBot="1" x14ac:dyDescent="0.3">
      <c r="A87" s="404"/>
      <c r="B87" s="11" t="s">
        <v>383</v>
      </c>
      <c r="C87" s="213" t="s">
        <v>246</v>
      </c>
    </row>
    <row r="88" spans="1:3" ht="27" customHeight="1" thickTop="1" thickBot="1" x14ac:dyDescent="0.3">
      <c r="A88" s="404"/>
      <c r="B88" s="11" t="s">
        <v>81</v>
      </c>
      <c r="C88" s="212" t="s">
        <v>539</v>
      </c>
    </row>
    <row r="89" spans="1:3" ht="27" customHeight="1" thickTop="1" thickBot="1" x14ac:dyDescent="0.3">
      <c r="A89" s="404"/>
      <c r="B89" s="11" t="s">
        <v>412</v>
      </c>
      <c r="C89" s="214">
        <v>0.15</v>
      </c>
    </row>
    <row r="90" spans="1:3" ht="27" customHeight="1" thickTop="1" thickBot="1" x14ac:dyDescent="0.3">
      <c r="A90" s="404"/>
      <c r="B90" s="11" t="s">
        <v>82</v>
      </c>
      <c r="C90" s="212" t="s">
        <v>540</v>
      </c>
    </row>
    <row r="91" spans="1:3" ht="27" customHeight="1" thickTop="1" thickBot="1" x14ac:dyDescent="0.3">
      <c r="A91" s="404"/>
      <c r="B91" s="11" t="s">
        <v>92</v>
      </c>
      <c r="C91" s="214">
        <v>0.95</v>
      </c>
    </row>
    <row r="92" spans="1:3" ht="27" customHeight="1" thickTop="1" thickBot="1" x14ac:dyDescent="0.3">
      <c r="A92" s="404"/>
      <c r="B92" s="11" t="s">
        <v>83</v>
      </c>
      <c r="C92" s="214">
        <v>0.03</v>
      </c>
    </row>
    <row r="93" spans="1:3" ht="27" customHeight="1" thickTop="1" thickBot="1" x14ac:dyDescent="0.3">
      <c r="A93" s="404"/>
      <c r="B93" s="11" t="s">
        <v>84</v>
      </c>
      <c r="C93" s="214">
        <v>1</v>
      </c>
    </row>
    <row r="94" spans="1:3" ht="27" customHeight="1" thickTop="1" thickBot="1" x14ac:dyDescent="0.3">
      <c r="A94" s="404"/>
      <c r="B94" s="11" t="s">
        <v>85</v>
      </c>
      <c r="C94" s="212" t="s">
        <v>231</v>
      </c>
    </row>
    <row r="95" spans="1:3" ht="27" customHeight="1" thickTop="1" thickBot="1" x14ac:dyDescent="0.3">
      <c r="A95" s="404"/>
      <c r="B95" s="11" t="s">
        <v>86</v>
      </c>
      <c r="C95" s="212" t="s">
        <v>410</v>
      </c>
    </row>
    <row r="96" spans="1:3" ht="27" customHeight="1" thickTop="1" thickBot="1" x14ac:dyDescent="0.3">
      <c r="A96" s="404"/>
      <c r="B96" s="11" t="s">
        <v>87</v>
      </c>
      <c r="C96" s="212" t="s">
        <v>415</v>
      </c>
    </row>
    <row r="97" spans="1:3" ht="36.75" customHeight="1" thickTop="1" thickBot="1" x14ac:dyDescent="0.3">
      <c r="A97" s="404"/>
      <c r="B97" s="11" t="s">
        <v>88</v>
      </c>
      <c r="C97" s="212" t="s">
        <v>529</v>
      </c>
    </row>
    <row r="98" spans="1:3" ht="27" customHeight="1" thickTop="1" thickBot="1" x14ac:dyDescent="0.3">
      <c r="A98" s="404"/>
      <c r="B98" s="11" t="s">
        <v>89</v>
      </c>
      <c r="C98" s="214" t="s">
        <v>485</v>
      </c>
    </row>
    <row r="99" spans="1:3" ht="27" customHeight="1" thickTop="1" thickBot="1" x14ac:dyDescent="0.3">
      <c r="A99" s="404"/>
      <c r="B99" s="11" t="s">
        <v>90</v>
      </c>
      <c r="C99" s="212" t="s">
        <v>233</v>
      </c>
    </row>
    <row r="100" spans="1:3" ht="14.25" customHeight="1" thickTop="1" thickBot="1" x14ac:dyDescent="0.3"/>
    <row r="101" spans="1:3" ht="27" customHeight="1" thickTop="1" thickBot="1" x14ac:dyDescent="0.3">
      <c r="A101" s="404" t="s">
        <v>433</v>
      </c>
      <c r="B101" s="11" t="s">
        <v>379</v>
      </c>
      <c r="C101" s="212" t="s">
        <v>431</v>
      </c>
    </row>
    <row r="102" spans="1:3" ht="27" customHeight="1" thickTop="1" thickBot="1" x14ac:dyDescent="0.3">
      <c r="A102" s="404"/>
      <c r="B102" s="11" t="s">
        <v>79</v>
      </c>
      <c r="C102" s="212" t="s">
        <v>1</v>
      </c>
    </row>
    <row r="103" spans="1:3" ht="27" customHeight="1" thickTop="1" thickBot="1" x14ac:dyDescent="0.3">
      <c r="A103" s="404"/>
      <c r="B103" s="11" t="s">
        <v>384</v>
      </c>
      <c r="C103" s="213" t="s">
        <v>247</v>
      </c>
    </row>
    <row r="104" spans="1:3" ht="27" customHeight="1" thickTop="1" thickBot="1" x14ac:dyDescent="0.3">
      <c r="A104" s="404"/>
      <c r="B104" s="11" t="s">
        <v>81</v>
      </c>
      <c r="C104" s="212" t="s">
        <v>432</v>
      </c>
    </row>
    <row r="105" spans="1:3" ht="27" customHeight="1" thickTop="1" thickBot="1" x14ac:dyDescent="0.3">
      <c r="A105" s="404"/>
      <c r="B105" s="11" t="s">
        <v>412</v>
      </c>
      <c r="C105" s="214">
        <v>0.1</v>
      </c>
    </row>
    <row r="106" spans="1:3" ht="27" customHeight="1" thickTop="1" thickBot="1" x14ac:dyDescent="0.3">
      <c r="A106" s="404"/>
      <c r="B106" s="11" t="s">
        <v>82</v>
      </c>
      <c r="C106" s="212" t="s">
        <v>429</v>
      </c>
    </row>
    <row r="107" spans="1:3" ht="27" customHeight="1" thickTop="1" thickBot="1" x14ac:dyDescent="0.3">
      <c r="A107" s="404"/>
      <c r="B107" s="11" t="s">
        <v>92</v>
      </c>
      <c r="C107" s="214">
        <v>0.95</v>
      </c>
    </row>
    <row r="108" spans="1:3" ht="27" customHeight="1" thickTop="1" thickBot="1" x14ac:dyDescent="0.3">
      <c r="A108" s="404"/>
      <c r="B108" s="11" t="s">
        <v>83</v>
      </c>
      <c r="C108" s="214">
        <v>0.03</v>
      </c>
    </row>
    <row r="109" spans="1:3" ht="27" customHeight="1" thickTop="1" thickBot="1" x14ac:dyDescent="0.3">
      <c r="A109" s="404"/>
      <c r="B109" s="11" t="s">
        <v>84</v>
      </c>
      <c r="C109" s="214">
        <v>1</v>
      </c>
    </row>
    <row r="110" spans="1:3" ht="27" customHeight="1" thickTop="1" thickBot="1" x14ac:dyDescent="0.3">
      <c r="A110" s="404"/>
      <c r="B110" s="11" t="s">
        <v>85</v>
      </c>
      <c r="C110" s="212" t="s">
        <v>231</v>
      </c>
    </row>
    <row r="111" spans="1:3" ht="27" customHeight="1" thickTop="1" thickBot="1" x14ac:dyDescent="0.3">
      <c r="A111" s="404"/>
      <c r="B111" s="11" t="s">
        <v>86</v>
      </c>
      <c r="C111" s="212" t="s">
        <v>430</v>
      </c>
    </row>
    <row r="112" spans="1:3" ht="27" customHeight="1" thickTop="1" thickBot="1" x14ac:dyDescent="0.3">
      <c r="A112" s="404"/>
      <c r="B112" s="11" t="s">
        <v>87</v>
      </c>
      <c r="C112" s="212" t="s">
        <v>415</v>
      </c>
    </row>
    <row r="113" spans="1:3" ht="41.25" customHeight="1" thickTop="1" thickBot="1" x14ac:dyDescent="0.3">
      <c r="A113" s="404"/>
      <c r="B113" s="11" t="s">
        <v>88</v>
      </c>
      <c r="C113" s="212" t="s">
        <v>530</v>
      </c>
    </row>
    <row r="114" spans="1:3" ht="27" customHeight="1" thickTop="1" thickBot="1" x14ac:dyDescent="0.3">
      <c r="A114" s="404"/>
      <c r="B114" s="11" t="s">
        <v>89</v>
      </c>
      <c r="C114" s="214" t="s">
        <v>485</v>
      </c>
    </row>
    <row r="115" spans="1:3" ht="27" customHeight="1" thickTop="1" thickBot="1" x14ac:dyDescent="0.3">
      <c r="A115" s="404"/>
      <c r="B115" s="11" t="s">
        <v>90</v>
      </c>
      <c r="C115" s="212" t="s">
        <v>233</v>
      </c>
    </row>
    <row r="116" spans="1:3" ht="14.25" customHeight="1" thickTop="1" thickBot="1" x14ac:dyDescent="0.3"/>
    <row r="117" spans="1:3" ht="27" customHeight="1" thickTop="1" thickBot="1" x14ac:dyDescent="0.3">
      <c r="A117" s="404" t="s">
        <v>439</v>
      </c>
      <c r="B117" s="11" t="s">
        <v>385</v>
      </c>
      <c r="C117" s="212" t="s">
        <v>434</v>
      </c>
    </row>
    <row r="118" spans="1:3" ht="27" customHeight="1" thickTop="1" thickBot="1" x14ac:dyDescent="0.3">
      <c r="A118" s="404"/>
      <c r="B118" s="11" t="s">
        <v>79</v>
      </c>
      <c r="C118" s="212" t="s">
        <v>1</v>
      </c>
    </row>
    <row r="119" spans="1:3" ht="27" customHeight="1" thickTop="1" thickBot="1" x14ac:dyDescent="0.3">
      <c r="A119" s="404"/>
      <c r="B119" s="11" t="s">
        <v>386</v>
      </c>
      <c r="C119" s="213" t="s">
        <v>435</v>
      </c>
    </row>
    <row r="120" spans="1:3" ht="27" customHeight="1" thickTop="1" thickBot="1" x14ac:dyDescent="0.3">
      <c r="A120" s="404"/>
      <c r="B120" s="11" t="s">
        <v>81</v>
      </c>
      <c r="C120" s="212" t="s">
        <v>436</v>
      </c>
    </row>
    <row r="121" spans="1:3" ht="27" customHeight="1" thickTop="1" thickBot="1" x14ac:dyDescent="0.3">
      <c r="A121" s="404"/>
      <c r="B121" s="11" t="s">
        <v>412</v>
      </c>
      <c r="C121" s="214">
        <v>1</v>
      </c>
    </row>
    <row r="122" spans="1:3" ht="27" customHeight="1" thickTop="1" thickBot="1" x14ac:dyDescent="0.3">
      <c r="A122" s="404"/>
      <c r="B122" s="11" t="s">
        <v>82</v>
      </c>
      <c r="C122" s="212" t="s">
        <v>509</v>
      </c>
    </row>
    <row r="123" spans="1:3" ht="27" customHeight="1" thickTop="1" thickBot="1" x14ac:dyDescent="0.3">
      <c r="A123" s="404"/>
      <c r="B123" s="11" t="s">
        <v>92</v>
      </c>
      <c r="C123" s="214">
        <v>0.85</v>
      </c>
    </row>
    <row r="124" spans="1:3" ht="27" customHeight="1" thickTop="1" thickBot="1" x14ac:dyDescent="0.3">
      <c r="A124" s="404"/>
      <c r="B124" s="11" t="s">
        <v>83</v>
      </c>
      <c r="C124" s="214">
        <v>0.1</v>
      </c>
    </row>
    <row r="125" spans="1:3" ht="27" customHeight="1" thickTop="1" thickBot="1" x14ac:dyDescent="0.3">
      <c r="A125" s="404"/>
      <c r="B125" s="11" t="s">
        <v>84</v>
      </c>
      <c r="C125" s="214">
        <v>1</v>
      </c>
    </row>
    <row r="126" spans="1:3" ht="27" customHeight="1" thickTop="1" thickBot="1" x14ac:dyDescent="0.3">
      <c r="A126" s="404"/>
      <c r="B126" s="11" t="s">
        <v>85</v>
      </c>
      <c r="C126" s="212" t="s">
        <v>231</v>
      </c>
    </row>
    <row r="127" spans="1:3" ht="27" customHeight="1" thickTop="1" thickBot="1" x14ac:dyDescent="0.3">
      <c r="A127" s="404"/>
      <c r="B127" s="11" t="s">
        <v>86</v>
      </c>
      <c r="C127" s="212" t="s">
        <v>437</v>
      </c>
    </row>
    <row r="128" spans="1:3" ht="27" customHeight="1" thickTop="1" thickBot="1" x14ac:dyDescent="0.3">
      <c r="A128" s="404"/>
      <c r="B128" s="11" t="s">
        <v>87</v>
      </c>
      <c r="C128" s="212" t="s">
        <v>415</v>
      </c>
    </row>
    <row r="129" spans="1:12" ht="27" customHeight="1" thickTop="1" thickBot="1" x14ac:dyDescent="0.3">
      <c r="A129" s="404"/>
      <c r="B129" s="11" t="s">
        <v>88</v>
      </c>
      <c r="C129" s="212" t="s">
        <v>438</v>
      </c>
    </row>
    <row r="130" spans="1:12" ht="27" customHeight="1" thickTop="1" thickBot="1" x14ac:dyDescent="0.3">
      <c r="A130" s="404"/>
      <c r="B130" s="11" t="s">
        <v>89</v>
      </c>
      <c r="C130" s="214" t="s">
        <v>485</v>
      </c>
    </row>
    <row r="131" spans="1:12" ht="27" customHeight="1" thickTop="1" thickBot="1" x14ac:dyDescent="0.3">
      <c r="A131" s="404"/>
      <c r="B131" s="11" t="s">
        <v>90</v>
      </c>
      <c r="C131" s="216" t="s">
        <v>328</v>
      </c>
    </row>
    <row r="132" spans="1:12" ht="14.25" customHeight="1" thickTop="1" thickBot="1" x14ac:dyDescent="0.3"/>
    <row r="133" spans="1:12" ht="27" customHeight="1" thickTop="1" thickBot="1" x14ac:dyDescent="0.3">
      <c r="A133" s="405" t="s">
        <v>440</v>
      </c>
      <c r="B133" s="11" t="s">
        <v>387</v>
      </c>
      <c r="C133" s="212" t="s">
        <v>558</v>
      </c>
    </row>
    <row r="134" spans="1:12" ht="27" customHeight="1" thickTop="1" thickBot="1" x14ac:dyDescent="0.3">
      <c r="A134" s="405"/>
      <c r="B134" s="11" t="s">
        <v>79</v>
      </c>
      <c r="C134" s="212" t="s">
        <v>3</v>
      </c>
    </row>
    <row r="135" spans="1:12" ht="27" customHeight="1" thickTop="1" thickBot="1" x14ac:dyDescent="0.3">
      <c r="A135" s="405"/>
      <c r="B135" s="11" t="s">
        <v>388</v>
      </c>
      <c r="C135" s="213" t="s">
        <v>251</v>
      </c>
    </row>
    <row r="136" spans="1:12" ht="27" customHeight="1" thickTop="1" thickBot="1" x14ac:dyDescent="0.3">
      <c r="A136" s="405"/>
      <c r="B136" s="11" t="s">
        <v>81</v>
      </c>
      <c r="C136" s="212" t="s">
        <v>402</v>
      </c>
    </row>
    <row r="137" spans="1:12" ht="27" customHeight="1" thickTop="1" thickBot="1" x14ac:dyDescent="0.3">
      <c r="A137" s="405"/>
      <c r="B137" s="11" t="s">
        <v>412</v>
      </c>
      <c r="C137" s="214">
        <v>1</v>
      </c>
    </row>
    <row r="138" spans="1:12" ht="27" customHeight="1" thickTop="1" thickBot="1" x14ac:dyDescent="0.3">
      <c r="A138" s="405"/>
      <c r="B138" s="11" t="s">
        <v>82</v>
      </c>
      <c r="C138" s="212" t="s">
        <v>403</v>
      </c>
    </row>
    <row r="139" spans="1:12" ht="27" customHeight="1" thickTop="1" thickBot="1" x14ac:dyDescent="0.3">
      <c r="A139" s="405"/>
      <c r="B139" s="11" t="s">
        <v>92</v>
      </c>
      <c r="C139" s="214" t="s">
        <v>404</v>
      </c>
    </row>
    <row r="140" spans="1:12" ht="27" customHeight="1" thickTop="1" thickBot="1" x14ac:dyDescent="0.3">
      <c r="A140" s="405"/>
      <c r="B140" s="11" t="s">
        <v>83</v>
      </c>
      <c r="C140" s="214" t="s">
        <v>405</v>
      </c>
      <c r="H140" s="406"/>
      <c r="I140" s="407"/>
      <c r="J140" s="407"/>
      <c r="K140" s="407"/>
      <c r="L140" s="408"/>
    </row>
    <row r="141" spans="1:12" ht="27" customHeight="1" thickTop="1" thickBot="1" x14ac:dyDescent="0.3">
      <c r="A141" s="405"/>
      <c r="B141" s="11" t="s">
        <v>84</v>
      </c>
      <c r="C141" s="214">
        <v>0.12</v>
      </c>
    </row>
    <row r="142" spans="1:12" ht="27" customHeight="1" thickTop="1" thickBot="1" x14ac:dyDescent="0.3">
      <c r="A142" s="405"/>
      <c r="B142" s="11" t="s">
        <v>85</v>
      </c>
      <c r="C142" s="212" t="s">
        <v>231</v>
      </c>
    </row>
    <row r="143" spans="1:12" ht="27" customHeight="1" thickTop="1" thickBot="1" x14ac:dyDescent="0.3">
      <c r="A143" s="405"/>
      <c r="B143" s="11" t="s">
        <v>86</v>
      </c>
      <c r="C143" s="212" t="s">
        <v>406</v>
      </c>
      <c r="H143" s="406"/>
      <c r="I143" s="407"/>
      <c r="J143" s="407"/>
      <c r="K143" s="407"/>
      <c r="L143" s="408"/>
    </row>
    <row r="144" spans="1:12" ht="27" customHeight="1" thickTop="1" thickBot="1" x14ac:dyDescent="0.3">
      <c r="A144" s="405"/>
      <c r="B144" s="11" t="s">
        <v>87</v>
      </c>
      <c r="C144" s="212" t="s">
        <v>415</v>
      </c>
    </row>
    <row r="145" spans="1:8" ht="82.5" customHeight="1" thickTop="1" thickBot="1" x14ac:dyDescent="0.3">
      <c r="A145" s="405"/>
      <c r="B145" s="11" t="s">
        <v>88</v>
      </c>
      <c r="C145" s="212" t="s">
        <v>407</v>
      </c>
    </row>
    <row r="146" spans="1:8" ht="27" customHeight="1" thickTop="1" thickBot="1" x14ac:dyDescent="0.3">
      <c r="A146" s="405"/>
      <c r="B146" s="11" t="s">
        <v>89</v>
      </c>
      <c r="C146" s="212" t="s">
        <v>330</v>
      </c>
    </row>
    <row r="147" spans="1:8" ht="27" customHeight="1" thickTop="1" thickBot="1" x14ac:dyDescent="0.3">
      <c r="A147" s="405"/>
      <c r="B147" s="11" t="s">
        <v>90</v>
      </c>
      <c r="C147" s="212" t="s">
        <v>541</v>
      </c>
    </row>
    <row r="148" spans="1:8" ht="14.25" customHeight="1" thickTop="1" thickBot="1" x14ac:dyDescent="0.3"/>
    <row r="149" spans="1:8" ht="27" customHeight="1" thickTop="1" thickBot="1" x14ac:dyDescent="0.3">
      <c r="A149" s="405" t="s">
        <v>446</v>
      </c>
      <c r="B149" s="11" t="s">
        <v>389</v>
      </c>
      <c r="C149" s="212" t="s">
        <v>441</v>
      </c>
    </row>
    <row r="150" spans="1:8" ht="27" customHeight="1" thickTop="1" thickBot="1" x14ac:dyDescent="0.3">
      <c r="A150" s="405"/>
      <c r="B150" s="11" t="s">
        <v>79</v>
      </c>
      <c r="C150" s="212" t="s">
        <v>4</v>
      </c>
    </row>
    <row r="151" spans="1:8" ht="27" customHeight="1" thickTop="1" thickBot="1" x14ac:dyDescent="0.3">
      <c r="A151" s="405"/>
      <c r="B151" s="11" t="s">
        <v>390</v>
      </c>
      <c r="C151" s="213" t="s">
        <v>254</v>
      </c>
    </row>
    <row r="152" spans="1:8" ht="27" customHeight="1" thickTop="1" thickBot="1" x14ac:dyDescent="0.3">
      <c r="A152" s="405"/>
      <c r="B152" s="11" t="s">
        <v>81</v>
      </c>
      <c r="C152" s="212" t="s">
        <v>442</v>
      </c>
    </row>
    <row r="153" spans="1:8" ht="27" customHeight="1" thickTop="1" thickBot="1" x14ac:dyDescent="0.3">
      <c r="A153" s="405"/>
      <c r="B153" s="11" t="s">
        <v>412</v>
      </c>
      <c r="C153" s="214">
        <v>0.3</v>
      </c>
    </row>
    <row r="154" spans="1:8" ht="27" customHeight="1" thickTop="1" thickBot="1" x14ac:dyDescent="0.3">
      <c r="A154" s="405"/>
      <c r="B154" s="11" t="s">
        <v>82</v>
      </c>
      <c r="C154" s="212" t="s">
        <v>281</v>
      </c>
      <c r="H154" s="236"/>
    </row>
    <row r="155" spans="1:8" ht="27" customHeight="1" thickTop="1" thickBot="1" x14ac:dyDescent="0.3">
      <c r="A155" s="405"/>
      <c r="B155" s="11" t="s">
        <v>92</v>
      </c>
      <c r="C155" s="214">
        <v>0.95</v>
      </c>
      <c r="H155" s="236"/>
    </row>
    <row r="156" spans="1:8" ht="27" customHeight="1" thickTop="1" thickBot="1" x14ac:dyDescent="0.3">
      <c r="A156" s="405"/>
      <c r="B156" s="11" t="s">
        <v>83</v>
      </c>
      <c r="C156" s="214">
        <v>0.02</v>
      </c>
      <c r="H156" s="236"/>
    </row>
    <row r="157" spans="1:8" ht="27" customHeight="1" thickTop="1" thickBot="1" x14ac:dyDescent="0.3">
      <c r="A157" s="405"/>
      <c r="B157" s="11" t="s">
        <v>84</v>
      </c>
      <c r="C157" s="214">
        <v>1</v>
      </c>
      <c r="H157" s="236"/>
    </row>
    <row r="158" spans="1:8" ht="27" customHeight="1" thickTop="1" thickBot="1" x14ac:dyDescent="0.3">
      <c r="A158" s="405"/>
      <c r="B158" s="11" t="s">
        <v>85</v>
      </c>
      <c r="C158" s="212" t="s">
        <v>231</v>
      </c>
      <c r="H158" s="236"/>
    </row>
    <row r="159" spans="1:8" ht="27" customHeight="1" thickTop="1" thickBot="1" x14ac:dyDescent="0.3">
      <c r="A159" s="405"/>
      <c r="B159" s="11" t="s">
        <v>86</v>
      </c>
      <c r="C159" s="212" t="s">
        <v>443</v>
      </c>
      <c r="H159" s="236"/>
    </row>
    <row r="160" spans="1:8" ht="27" customHeight="1" thickTop="1" thickBot="1" x14ac:dyDescent="0.3">
      <c r="A160" s="405"/>
      <c r="B160" s="11" t="s">
        <v>87</v>
      </c>
      <c r="C160" s="212" t="s">
        <v>415</v>
      </c>
      <c r="H160" s="236"/>
    </row>
    <row r="161" spans="1:12" ht="27" customHeight="1" thickTop="1" thickBot="1" x14ac:dyDescent="0.3">
      <c r="A161" s="405"/>
      <c r="B161" s="11" t="s">
        <v>88</v>
      </c>
      <c r="C161" s="212" t="s">
        <v>444</v>
      </c>
      <c r="H161" s="236"/>
    </row>
    <row r="162" spans="1:12" ht="27" customHeight="1" thickTop="1" thickBot="1" x14ac:dyDescent="0.3">
      <c r="A162" s="405"/>
      <c r="B162" s="11" t="s">
        <v>89</v>
      </c>
      <c r="C162" s="212" t="s">
        <v>559</v>
      </c>
      <c r="H162" s="236"/>
    </row>
    <row r="163" spans="1:12" ht="27" customHeight="1" thickTop="1" thickBot="1" x14ac:dyDescent="0.3">
      <c r="A163" s="405"/>
      <c r="B163" s="11" t="s">
        <v>90</v>
      </c>
      <c r="C163" s="212" t="s">
        <v>445</v>
      </c>
      <c r="H163" s="236"/>
    </row>
    <row r="164" spans="1:12" ht="14.25" customHeight="1" thickTop="1" thickBot="1" x14ac:dyDescent="0.3">
      <c r="H164" s="236"/>
    </row>
    <row r="165" spans="1:12" ht="27" customHeight="1" thickTop="1" thickBot="1" x14ac:dyDescent="0.3">
      <c r="A165" s="404" t="s">
        <v>449</v>
      </c>
      <c r="B165" s="11" t="s">
        <v>389</v>
      </c>
      <c r="C165" s="212" t="s">
        <v>441</v>
      </c>
      <c r="H165" s="236"/>
    </row>
    <row r="166" spans="1:12" ht="27" customHeight="1" thickTop="1" thickBot="1" x14ac:dyDescent="0.3">
      <c r="A166" s="404"/>
      <c r="B166" s="11" t="s">
        <v>79</v>
      </c>
      <c r="C166" s="212" t="s">
        <v>4</v>
      </c>
      <c r="H166" s="236"/>
    </row>
    <row r="167" spans="1:12" ht="27" customHeight="1" thickTop="1" thickBot="1" x14ac:dyDescent="0.3">
      <c r="A167" s="404"/>
      <c r="B167" s="11" t="s">
        <v>391</v>
      </c>
      <c r="C167" s="213" t="s">
        <v>447</v>
      </c>
      <c r="H167" s="406"/>
      <c r="I167" s="407"/>
      <c r="J167" s="407"/>
      <c r="K167" s="407"/>
      <c r="L167" s="408"/>
    </row>
    <row r="168" spans="1:12" ht="27" customHeight="1" thickTop="1" thickBot="1" x14ac:dyDescent="0.3">
      <c r="A168" s="404"/>
      <c r="B168" s="11" t="s">
        <v>81</v>
      </c>
      <c r="C168" s="212" t="s">
        <v>448</v>
      </c>
      <c r="I168" s="220"/>
      <c r="J168" s="220"/>
      <c r="K168" s="220"/>
      <c r="L168" s="221"/>
    </row>
    <row r="169" spans="1:12" ht="27" customHeight="1" thickTop="1" thickBot="1" x14ac:dyDescent="0.3">
      <c r="A169" s="404"/>
      <c r="B169" s="11" t="s">
        <v>412</v>
      </c>
      <c r="C169" s="214">
        <v>0.2</v>
      </c>
      <c r="I169" s="220"/>
      <c r="J169" s="220"/>
      <c r="K169" s="220"/>
      <c r="L169" s="221"/>
    </row>
    <row r="170" spans="1:12" ht="27" customHeight="1" thickTop="1" thickBot="1" x14ac:dyDescent="0.3">
      <c r="A170" s="404"/>
      <c r="B170" s="11" t="s">
        <v>82</v>
      </c>
      <c r="C170" s="212" t="s">
        <v>282</v>
      </c>
      <c r="I170" s="220"/>
      <c r="J170" s="220"/>
      <c r="K170" s="220"/>
      <c r="L170" s="221"/>
    </row>
    <row r="171" spans="1:12" ht="27" customHeight="1" thickTop="1" thickBot="1" x14ac:dyDescent="0.3">
      <c r="A171" s="404"/>
      <c r="B171" s="11" t="s">
        <v>92</v>
      </c>
      <c r="C171" s="214">
        <v>0.1</v>
      </c>
      <c r="I171" s="220"/>
      <c r="J171" s="220"/>
      <c r="K171" s="220"/>
      <c r="L171" s="221"/>
    </row>
    <row r="172" spans="1:12" ht="27" customHeight="1" thickTop="1" thickBot="1" x14ac:dyDescent="0.3">
      <c r="A172" s="404"/>
      <c r="B172" s="11" t="s">
        <v>83</v>
      </c>
      <c r="C172" s="214">
        <v>0.02</v>
      </c>
      <c r="I172" s="220"/>
      <c r="J172" s="220"/>
      <c r="K172" s="220"/>
      <c r="L172" s="221"/>
    </row>
    <row r="173" spans="1:12" ht="27" customHeight="1" thickTop="1" thickBot="1" x14ac:dyDescent="0.3">
      <c r="A173" s="404"/>
      <c r="B173" s="11" t="s">
        <v>84</v>
      </c>
      <c r="C173" s="214">
        <v>0.14000000000000001</v>
      </c>
      <c r="I173" s="220"/>
      <c r="J173" s="220"/>
      <c r="K173" s="220"/>
      <c r="L173" s="220"/>
    </row>
    <row r="174" spans="1:12" ht="27" customHeight="1" thickTop="1" thickBot="1" x14ac:dyDescent="0.3">
      <c r="A174" s="404"/>
      <c r="B174" s="11" t="s">
        <v>85</v>
      </c>
      <c r="C174" s="212" t="s">
        <v>231</v>
      </c>
      <c r="I174" s="220"/>
      <c r="J174" s="220"/>
      <c r="K174" s="220"/>
      <c r="L174" s="220"/>
    </row>
    <row r="175" spans="1:12" ht="27" customHeight="1" thickTop="1" thickBot="1" x14ac:dyDescent="0.3">
      <c r="A175" s="404"/>
      <c r="B175" s="11" t="s">
        <v>86</v>
      </c>
      <c r="C175" s="212" t="s">
        <v>410</v>
      </c>
      <c r="I175" s="220"/>
      <c r="J175" s="220"/>
      <c r="K175" s="220"/>
      <c r="L175" s="221"/>
    </row>
    <row r="176" spans="1:12" ht="27" customHeight="1" thickTop="1" thickBot="1" x14ac:dyDescent="0.3">
      <c r="A176" s="404"/>
      <c r="B176" s="11" t="s">
        <v>87</v>
      </c>
      <c r="C176" s="212" t="s">
        <v>415</v>
      </c>
      <c r="I176" s="220"/>
      <c r="J176" s="220"/>
      <c r="K176" s="220"/>
      <c r="L176" s="220"/>
    </row>
    <row r="177" spans="1:8" ht="27" customHeight="1" thickTop="1" thickBot="1" x14ac:dyDescent="0.3">
      <c r="A177" s="404"/>
      <c r="B177" s="11" t="s">
        <v>88</v>
      </c>
      <c r="C177" s="212" t="s">
        <v>444</v>
      </c>
      <c r="H177" s="237"/>
    </row>
    <row r="178" spans="1:8" ht="27" customHeight="1" thickTop="1" thickBot="1" x14ac:dyDescent="0.3">
      <c r="A178" s="404"/>
      <c r="B178" s="11" t="s">
        <v>89</v>
      </c>
      <c r="C178" s="212" t="s">
        <v>559</v>
      </c>
      <c r="H178" s="237"/>
    </row>
    <row r="179" spans="1:8" ht="27" customHeight="1" thickTop="1" thickBot="1" x14ac:dyDescent="0.3">
      <c r="A179" s="404"/>
      <c r="B179" s="11" t="s">
        <v>90</v>
      </c>
      <c r="C179" s="212" t="s">
        <v>445</v>
      </c>
      <c r="H179" s="238"/>
    </row>
    <row r="180" spans="1:8" ht="14.25" customHeight="1" thickTop="1" thickBot="1" x14ac:dyDescent="0.3">
      <c r="H180" s="238"/>
    </row>
    <row r="181" spans="1:8" ht="27" customHeight="1" thickTop="1" thickBot="1" x14ac:dyDescent="0.3">
      <c r="A181" s="404" t="s">
        <v>451</v>
      </c>
      <c r="B181" s="11" t="s">
        <v>389</v>
      </c>
      <c r="C181" s="212" t="s">
        <v>441</v>
      </c>
      <c r="H181" s="238"/>
    </row>
    <row r="182" spans="1:8" ht="27" customHeight="1" thickTop="1" thickBot="1" x14ac:dyDescent="0.3">
      <c r="A182" s="404"/>
      <c r="B182" s="11" t="s">
        <v>79</v>
      </c>
      <c r="C182" s="212" t="s">
        <v>4</v>
      </c>
      <c r="H182" s="238"/>
    </row>
    <row r="183" spans="1:8" ht="27" customHeight="1" thickTop="1" thickBot="1" x14ac:dyDescent="0.3">
      <c r="A183" s="404"/>
      <c r="B183" s="11" t="s">
        <v>401</v>
      </c>
      <c r="C183" s="213" t="s">
        <v>256</v>
      </c>
      <c r="H183" s="237"/>
    </row>
    <row r="184" spans="1:8" ht="27" customHeight="1" thickTop="1" thickBot="1" x14ac:dyDescent="0.3">
      <c r="A184" s="404"/>
      <c r="B184" s="11" t="s">
        <v>81</v>
      </c>
      <c r="C184" s="212" t="s">
        <v>448</v>
      </c>
      <c r="H184" s="237"/>
    </row>
    <row r="185" spans="1:8" ht="27" customHeight="1" thickTop="1" thickBot="1" x14ac:dyDescent="0.3">
      <c r="A185" s="404"/>
      <c r="B185" s="11" t="s">
        <v>412</v>
      </c>
      <c r="C185" s="214">
        <v>0.25</v>
      </c>
      <c r="H185" s="237"/>
    </row>
    <row r="186" spans="1:8" ht="27" customHeight="1" thickTop="1" thickBot="1" x14ac:dyDescent="0.3">
      <c r="A186" s="404"/>
      <c r="B186" s="11" t="s">
        <v>82</v>
      </c>
      <c r="C186" s="212" t="s">
        <v>283</v>
      </c>
      <c r="H186" s="237"/>
    </row>
    <row r="187" spans="1:8" ht="27" customHeight="1" thickTop="1" thickBot="1" x14ac:dyDescent="0.3">
      <c r="A187" s="404"/>
      <c r="B187" s="11" t="s">
        <v>92</v>
      </c>
      <c r="C187" s="214">
        <v>0.9</v>
      </c>
      <c r="H187" s="239"/>
    </row>
    <row r="188" spans="1:8" ht="27" customHeight="1" thickTop="1" thickBot="1" x14ac:dyDescent="0.3">
      <c r="A188" s="404"/>
      <c r="B188" s="11" t="s">
        <v>83</v>
      </c>
      <c r="C188" s="214">
        <v>0.05</v>
      </c>
      <c r="H188" s="239"/>
    </row>
    <row r="189" spans="1:8" ht="27" customHeight="1" thickTop="1" thickBot="1" x14ac:dyDescent="0.3">
      <c r="A189" s="404"/>
      <c r="B189" s="11" t="s">
        <v>84</v>
      </c>
      <c r="C189" s="214">
        <v>1</v>
      </c>
    </row>
    <row r="190" spans="1:8" ht="27" customHeight="1" thickTop="1" thickBot="1" x14ac:dyDescent="0.3">
      <c r="A190" s="404"/>
      <c r="B190" s="11" t="s">
        <v>85</v>
      </c>
      <c r="C190" s="212" t="s">
        <v>231</v>
      </c>
    </row>
    <row r="191" spans="1:8" ht="27" customHeight="1" thickTop="1" thickBot="1" x14ac:dyDescent="0.3">
      <c r="A191" s="404"/>
      <c r="B191" s="11" t="s">
        <v>86</v>
      </c>
      <c r="C191" s="212" t="s">
        <v>410</v>
      </c>
    </row>
    <row r="192" spans="1:8" ht="27" customHeight="1" thickTop="1" thickBot="1" x14ac:dyDescent="0.3">
      <c r="A192" s="404"/>
      <c r="B192" s="11" t="s">
        <v>87</v>
      </c>
      <c r="C192" s="212" t="s">
        <v>415</v>
      </c>
    </row>
    <row r="193" spans="1:8" ht="27" customHeight="1" thickTop="1" thickBot="1" x14ac:dyDescent="0.3">
      <c r="A193" s="404"/>
      <c r="B193" s="11" t="s">
        <v>88</v>
      </c>
      <c r="C193" s="212" t="s">
        <v>444</v>
      </c>
    </row>
    <row r="194" spans="1:8" ht="27" customHeight="1" thickTop="1" thickBot="1" x14ac:dyDescent="0.3">
      <c r="A194" s="404"/>
      <c r="B194" s="11" t="s">
        <v>89</v>
      </c>
      <c r="C194" s="212" t="s">
        <v>559</v>
      </c>
    </row>
    <row r="195" spans="1:8" ht="27" customHeight="1" thickTop="1" thickBot="1" x14ac:dyDescent="0.3">
      <c r="A195" s="404"/>
      <c r="B195" s="11" t="s">
        <v>90</v>
      </c>
      <c r="C195" s="212" t="s">
        <v>450</v>
      </c>
    </row>
    <row r="196" spans="1:8" ht="14.25" customHeight="1" thickTop="1" thickBot="1" x14ac:dyDescent="0.3"/>
    <row r="197" spans="1:8" ht="27" customHeight="1" thickTop="1" thickBot="1" x14ac:dyDescent="0.3">
      <c r="A197" s="404" t="s">
        <v>455</v>
      </c>
      <c r="B197" s="11" t="s">
        <v>389</v>
      </c>
      <c r="C197" s="212" t="s">
        <v>441</v>
      </c>
    </row>
    <row r="198" spans="1:8" ht="27" customHeight="1" thickTop="1" thickBot="1" x14ac:dyDescent="0.3">
      <c r="A198" s="404"/>
      <c r="B198" s="11" t="s">
        <v>79</v>
      </c>
      <c r="C198" s="212" t="s">
        <v>4</v>
      </c>
      <c r="H198" s="239"/>
    </row>
    <row r="199" spans="1:8" ht="27" customHeight="1" thickTop="1" thickBot="1" x14ac:dyDescent="0.3">
      <c r="A199" s="404"/>
      <c r="B199" s="11" t="s">
        <v>392</v>
      </c>
      <c r="C199" s="213" t="s">
        <v>257</v>
      </c>
    </row>
    <row r="200" spans="1:8" ht="27" customHeight="1" thickTop="1" thickBot="1" x14ac:dyDescent="0.3">
      <c r="A200" s="404"/>
      <c r="B200" s="11" t="s">
        <v>81</v>
      </c>
      <c r="C200" s="212" t="s">
        <v>452</v>
      </c>
    </row>
    <row r="201" spans="1:8" ht="27" customHeight="1" thickTop="1" thickBot="1" x14ac:dyDescent="0.3">
      <c r="A201" s="404"/>
      <c r="B201" s="11" t="s">
        <v>412</v>
      </c>
      <c r="C201" s="214">
        <v>0.15</v>
      </c>
    </row>
    <row r="202" spans="1:8" ht="27" customHeight="1" thickTop="1" thickBot="1" x14ac:dyDescent="0.3">
      <c r="A202" s="404"/>
      <c r="B202" s="11" t="s">
        <v>82</v>
      </c>
      <c r="C202" s="212" t="s">
        <v>453</v>
      </c>
    </row>
    <row r="203" spans="1:8" ht="27" customHeight="1" thickTop="1" thickBot="1" x14ac:dyDescent="0.3">
      <c r="A203" s="404"/>
      <c r="B203" s="11" t="s">
        <v>92</v>
      </c>
      <c r="C203" s="214">
        <v>0.65</v>
      </c>
    </row>
    <row r="204" spans="1:8" ht="27" customHeight="1" thickTop="1" thickBot="1" x14ac:dyDescent="0.3">
      <c r="A204" s="404"/>
      <c r="B204" s="11" t="s">
        <v>83</v>
      </c>
      <c r="C204" s="214">
        <v>0.1</v>
      </c>
    </row>
    <row r="205" spans="1:8" ht="27" customHeight="1" thickTop="1" thickBot="1" x14ac:dyDescent="0.3">
      <c r="A205" s="404"/>
      <c r="B205" s="11" t="s">
        <v>84</v>
      </c>
      <c r="C205" s="214">
        <v>1</v>
      </c>
    </row>
    <row r="206" spans="1:8" ht="27" customHeight="1" thickTop="1" thickBot="1" x14ac:dyDescent="0.3">
      <c r="A206" s="404"/>
      <c r="B206" s="11" t="s">
        <v>85</v>
      </c>
      <c r="C206" s="212" t="s">
        <v>231</v>
      </c>
    </row>
    <row r="207" spans="1:8" ht="27" customHeight="1" thickTop="1" thickBot="1" x14ac:dyDescent="0.3">
      <c r="A207" s="404"/>
      <c r="B207" s="11" t="s">
        <v>86</v>
      </c>
      <c r="C207" s="212" t="s">
        <v>410</v>
      </c>
    </row>
    <row r="208" spans="1:8" ht="27" customHeight="1" thickTop="1" thickBot="1" x14ac:dyDescent="0.3">
      <c r="A208" s="404"/>
      <c r="B208" s="11" t="s">
        <v>87</v>
      </c>
      <c r="C208" s="212" t="s">
        <v>415</v>
      </c>
    </row>
    <row r="209" spans="1:8" ht="27" customHeight="1" thickTop="1" thickBot="1" x14ac:dyDescent="0.3">
      <c r="A209" s="404"/>
      <c r="B209" s="11" t="s">
        <v>88</v>
      </c>
      <c r="C209" s="212" t="s">
        <v>454</v>
      </c>
    </row>
    <row r="210" spans="1:8" ht="27" customHeight="1" thickTop="1" thickBot="1" x14ac:dyDescent="0.3">
      <c r="A210" s="404"/>
      <c r="B210" s="11" t="s">
        <v>89</v>
      </c>
      <c r="C210" s="212" t="s">
        <v>335</v>
      </c>
    </row>
    <row r="211" spans="1:8" ht="27" customHeight="1" thickTop="1" thickBot="1" x14ac:dyDescent="0.3">
      <c r="A211" s="404"/>
      <c r="B211" s="11" t="s">
        <v>90</v>
      </c>
      <c r="C211" s="212" t="s">
        <v>460</v>
      </c>
      <c r="H211" s="219"/>
    </row>
    <row r="212" spans="1:8" ht="14.25" customHeight="1" thickTop="1" thickBot="1" x14ac:dyDescent="0.3">
      <c r="H212" s="219"/>
    </row>
    <row r="213" spans="1:8" ht="27" customHeight="1" thickTop="1" thickBot="1" x14ac:dyDescent="0.3">
      <c r="A213" s="404" t="s">
        <v>461</v>
      </c>
      <c r="B213" s="11" t="s">
        <v>389</v>
      </c>
      <c r="C213" s="212" t="s">
        <v>441</v>
      </c>
      <c r="H213" s="219" t="s">
        <v>335</v>
      </c>
    </row>
    <row r="214" spans="1:8" ht="27" customHeight="1" thickTop="1" thickBot="1" x14ac:dyDescent="0.3">
      <c r="A214" s="404"/>
      <c r="B214" s="11" t="s">
        <v>79</v>
      </c>
      <c r="C214" s="212" t="s">
        <v>4</v>
      </c>
      <c r="H214" s="219" t="s">
        <v>485</v>
      </c>
    </row>
    <row r="215" spans="1:8" ht="27" customHeight="1" thickTop="1" thickBot="1" x14ac:dyDescent="0.3">
      <c r="A215" s="404"/>
      <c r="B215" s="11" t="s">
        <v>393</v>
      </c>
      <c r="C215" s="213" t="s">
        <v>258</v>
      </c>
      <c r="H215" s="219" t="s">
        <v>485</v>
      </c>
    </row>
    <row r="216" spans="1:8" ht="27" customHeight="1" thickTop="1" thickBot="1" x14ac:dyDescent="0.3">
      <c r="A216" s="404"/>
      <c r="B216" s="11" t="s">
        <v>81</v>
      </c>
      <c r="C216" s="212" t="s">
        <v>456</v>
      </c>
      <c r="H216" s="219" t="s">
        <v>485</v>
      </c>
    </row>
    <row r="217" spans="1:8" ht="27" customHeight="1" thickTop="1" thickBot="1" x14ac:dyDescent="0.3">
      <c r="A217" s="404"/>
      <c r="B217" s="11" t="s">
        <v>412</v>
      </c>
      <c r="C217" s="214">
        <v>0.05</v>
      </c>
    </row>
    <row r="218" spans="1:8" ht="27" customHeight="1" thickTop="1" thickBot="1" x14ac:dyDescent="0.3">
      <c r="A218" s="404"/>
      <c r="B218" s="11" t="s">
        <v>82</v>
      </c>
      <c r="C218" s="212" t="s">
        <v>457</v>
      </c>
    </row>
    <row r="219" spans="1:8" ht="27" customHeight="1" thickTop="1" thickBot="1" x14ac:dyDescent="0.3">
      <c r="A219" s="404"/>
      <c r="B219" s="11" t="s">
        <v>92</v>
      </c>
      <c r="C219" s="217">
        <v>6</v>
      </c>
    </row>
    <row r="220" spans="1:8" ht="27" customHeight="1" thickTop="1" thickBot="1" x14ac:dyDescent="0.3">
      <c r="A220" s="404"/>
      <c r="B220" s="11" t="s">
        <v>83</v>
      </c>
      <c r="C220" s="217">
        <v>3</v>
      </c>
    </row>
    <row r="221" spans="1:8" ht="27" customHeight="1" thickTop="1" thickBot="1" x14ac:dyDescent="0.3">
      <c r="A221" s="404"/>
      <c r="B221" s="11" t="s">
        <v>84</v>
      </c>
      <c r="C221" s="217">
        <v>10</v>
      </c>
    </row>
    <row r="222" spans="1:8" ht="27" customHeight="1" thickTop="1" thickBot="1" x14ac:dyDescent="0.3">
      <c r="A222" s="404"/>
      <c r="B222" s="11" t="s">
        <v>85</v>
      </c>
      <c r="C222" s="212" t="s">
        <v>458</v>
      </c>
    </row>
    <row r="223" spans="1:8" ht="27" customHeight="1" thickTop="1" thickBot="1" x14ac:dyDescent="0.3">
      <c r="A223" s="404"/>
      <c r="B223" s="11" t="s">
        <v>86</v>
      </c>
      <c r="C223" s="212" t="s">
        <v>410</v>
      </c>
    </row>
    <row r="224" spans="1:8" ht="27" customHeight="1" thickTop="1" thickBot="1" x14ac:dyDescent="0.3">
      <c r="A224" s="404"/>
      <c r="B224" s="11" t="s">
        <v>87</v>
      </c>
      <c r="C224" s="212" t="s">
        <v>415</v>
      </c>
    </row>
    <row r="225" spans="1:3" ht="27" customHeight="1" thickTop="1" thickBot="1" x14ac:dyDescent="0.3">
      <c r="A225" s="404"/>
      <c r="B225" s="11" t="s">
        <v>88</v>
      </c>
      <c r="C225" s="212" t="s">
        <v>459</v>
      </c>
    </row>
    <row r="226" spans="1:3" ht="27" customHeight="1" thickTop="1" thickBot="1" x14ac:dyDescent="0.3">
      <c r="A226" s="404"/>
      <c r="B226" s="11" t="s">
        <v>89</v>
      </c>
      <c r="C226" s="214" t="s">
        <v>335</v>
      </c>
    </row>
    <row r="227" spans="1:3" ht="27" customHeight="1" thickTop="1" thickBot="1" x14ac:dyDescent="0.3">
      <c r="A227" s="404"/>
      <c r="B227" s="11" t="s">
        <v>90</v>
      </c>
      <c r="C227" s="214" t="s">
        <v>460</v>
      </c>
    </row>
    <row r="228" spans="1:3" ht="14.25" customHeight="1" thickTop="1" thickBot="1" x14ac:dyDescent="0.3"/>
    <row r="229" spans="1:3" ht="27" customHeight="1" thickTop="1" thickBot="1" x14ac:dyDescent="0.3">
      <c r="A229" s="404" t="s">
        <v>464</v>
      </c>
      <c r="B229" s="11" t="s">
        <v>389</v>
      </c>
      <c r="C229" s="212" t="s">
        <v>441</v>
      </c>
    </row>
    <row r="230" spans="1:3" ht="27" customHeight="1" thickTop="1" thickBot="1" x14ac:dyDescent="0.3">
      <c r="A230" s="404"/>
      <c r="B230" s="11" t="s">
        <v>79</v>
      </c>
      <c r="C230" s="212" t="s">
        <v>4</v>
      </c>
    </row>
    <row r="231" spans="1:3" ht="27" customHeight="1" thickTop="1" thickBot="1" x14ac:dyDescent="0.3">
      <c r="A231" s="404"/>
      <c r="B231" s="11" t="s">
        <v>394</v>
      </c>
      <c r="C231" s="213" t="s">
        <v>259</v>
      </c>
    </row>
    <row r="232" spans="1:3" ht="27" customHeight="1" thickTop="1" thickBot="1" x14ac:dyDescent="0.3">
      <c r="A232" s="404"/>
      <c r="B232" s="11" t="s">
        <v>81</v>
      </c>
      <c r="C232" s="212" t="s">
        <v>462</v>
      </c>
    </row>
    <row r="233" spans="1:3" ht="27" customHeight="1" thickTop="1" thickBot="1" x14ac:dyDescent="0.3">
      <c r="A233" s="404"/>
      <c r="B233" s="11" t="s">
        <v>412</v>
      </c>
      <c r="C233" s="214">
        <v>0.05</v>
      </c>
    </row>
    <row r="234" spans="1:3" ht="27" customHeight="1" thickTop="1" thickBot="1" x14ac:dyDescent="0.3">
      <c r="A234" s="404"/>
      <c r="B234" s="11" t="s">
        <v>82</v>
      </c>
      <c r="C234" s="212" t="s">
        <v>463</v>
      </c>
    </row>
    <row r="235" spans="1:3" ht="27" customHeight="1" thickTop="1" thickBot="1" x14ac:dyDescent="0.3">
      <c r="A235" s="404"/>
      <c r="B235" s="11" t="s">
        <v>92</v>
      </c>
      <c r="C235" s="212">
        <v>2</v>
      </c>
    </row>
    <row r="236" spans="1:3" ht="27" customHeight="1" thickTop="1" thickBot="1" x14ac:dyDescent="0.3">
      <c r="A236" s="404"/>
      <c r="B236" s="11" t="s">
        <v>83</v>
      </c>
      <c r="C236" s="212">
        <v>1</v>
      </c>
    </row>
    <row r="237" spans="1:3" ht="27" customHeight="1" thickTop="1" thickBot="1" x14ac:dyDescent="0.3">
      <c r="A237" s="404"/>
      <c r="B237" s="11" t="s">
        <v>84</v>
      </c>
      <c r="C237" s="212">
        <v>4</v>
      </c>
    </row>
    <row r="238" spans="1:3" ht="27" customHeight="1" thickTop="1" thickBot="1" x14ac:dyDescent="0.3">
      <c r="A238" s="404"/>
      <c r="B238" s="11" t="s">
        <v>85</v>
      </c>
      <c r="C238" s="212" t="s">
        <v>458</v>
      </c>
    </row>
    <row r="239" spans="1:3" ht="27" customHeight="1" thickTop="1" thickBot="1" x14ac:dyDescent="0.3">
      <c r="A239" s="404"/>
      <c r="B239" s="11" t="s">
        <v>86</v>
      </c>
      <c r="C239" s="212" t="s">
        <v>410</v>
      </c>
    </row>
    <row r="240" spans="1:3" ht="27" customHeight="1" thickTop="1" thickBot="1" x14ac:dyDescent="0.3">
      <c r="A240" s="404"/>
      <c r="B240" s="11" t="s">
        <v>87</v>
      </c>
      <c r="C240" s="212" t="s">
        <v>415</v>
      </c>
    </row>
    <row r="241" spans="1:3" ht="27" customHeight="1" thickTop="1" thickBot="1" x14ac:dyDescent="0.3">
      <c r="A241" s="404"/>
      <c r="B241" s="11" t="s">
        <v>88</v>
      </c>
      <c r="C241" s="212" t="s">
        <v>462</v>
      </c>
    </row>
    <row r="242" spans="1:3" ht="27" customHeight="1" thickTop="1" thickBot="1" x14ac:dyDescent="0.3">
      <c r="A242" s="404"/>
      <c r="B242" s="11" t="s">
        <v>89</v>
      </c>
      <c r="C242" s="214" t="s">
        <v>335</v>
      </c>
    </row>
    <row r="243" spans="1:3" ht="27" customHeight="1" thickTop="1" thickBot="1" x14ac:dyDescent="0.3">
      <c r="A243" s="404"/>
      <c r="B243" s="11" t="s">
        <v>90</v>
      </c>
      <c r="C243" s="212" t="s">
        <v>460</v>
      </c>
    </row>
    <row r="244" spans="1:3" ht="14.25" customHeight="1" thickTop="1" thickBot="1" x14ac:dyDescent="0.3"/>
    <row r="245" spans="1:3" ht="27" customHeight="1" thickTop="1" thickBot="1" x14ac:dyDescent="0.3">
      <c r="A245" s="409" t="s">
        <v>467</v>
      </c>
      <c r="B245" s="11" t="s">
        <v>395</v>
      </c>
      <c r="C245" s="212" t="s">
        <v>465</v>
      </c>
    </row>
    <row r="246" spans="1:3" ht="27" customHeight="1" thickTop="1" thickBot="1" x14ac:dyDescent="0.3">
      <c r="A246" s="409"/>
      <c r="B246" s="11" t="s">
        <v>79</v>
      </c>
      <c r="C246" s="212" t="s">
        <v>4</v>
      </c>
    </row>
    <row r="247" spans="1:3" ht="27" customHeight="1" thickTop="1" thickBot="1" x14ac:dyDescent="0.3">
      <c r="A247" s="409"/>
      <c r="B247" s="11" t="s">
        <v>396</v>
      </c>
      <c r="C247" s="213" t="s">
        <v>262</v>
      </c>
    </row>
    <row r="248" spans="1:3" ht="27" customHeight="1" thickTop="1" thickBot="1" x14ac:dyDescent="0.3">
      <c r="A248" s="409"/>
      <c r="B248" s="11" t="s">
        <v>81</v>
      </c>
      <c r="C248" s="212" t="s">
        <v>547</v>
      </c>
    </row>
    <row r="249" spans="1:3" ht="27" customHeight="1" thickTop="1" thickBot="1" x14ac:dyDescent="0.3">
      <c r="A249" s="409"/>
      <c r="B249" s="11" t="s">
        <v>412</v>
      </c>
      <c r="C249" s="214">
        <v>0.55000000000000004</v>
      </c>
    </row>
    <row r="250" spans="1:3" ht="111.75" customHeight="1" thickTop="1" thickBot="1" x14ac:dyDescent="0.3">
      <c r="A250" s="409"/>
      <c r="B250" s="11" t="s">
        <v>82</v>
      </c>
      <c r="C250" s="218" t="s">
        <v>548</v>
      </c>
    </row>
    <row r="251" spans="1:3" ht="27" customHeight="1" thickTop="1" thickBot="1" x14ac:dyDescent="0.3">
      <c r="A251" s="409"/>
      <c r="B251" s="11" t="s">
        <v>92</v>
      </c>
      <c r="C251" s="214">
        <v>0.9</v>
      </c>
    </row>
    <row r="252" spans="1:3" ht="27" customHeight="1" thickTop="1" thickBot="1" x14ac:dyDescent="0.3">
      <c r="A252" s="409"/>
      <c r="B252" s="11" t="s">
        <v>83</v>
      </c>
      <c r="C252" s="214">
        <v>0.05</v>
      </c>
    </row>
    <row r="253" spans="1:3" ht="27" customHeight="1" thickTop="1" thickBot="1" x14ac:dyDescent="0.3">
      <c r="A253" s="409"/>
      <c r="B253" s="11" t="s">
        <v>84</v>
      </c>
      <c r="C253" s="214">
        <v>1</v>
      </c>
    </row>
    <row r="254" spans="1:3" ht="27" customHeight="1" thickTop="1" thickBot="1" x14ac:dyDescent="0.3">
      <c r="A254" s="409"/>
      <c r="B254" s="11" t="s">
        <v>85</v>
      </c>
      <c r="C254" s="212" t="s">
        <v>231</v>
      </c>
    </row>
    <row r="255" spans="1:3" ht="27" customHeight="1" thickTop="1" thickBot="1" x14ac:dyDescent="0.3">
      <c r="A255" s="409"/>
      <c r="B255" s="11" t="s">
        <v>86</v>
      </c>
      <c r="C255" s="212" t="s">
        <v>410</v>
      </c>
    </row>
    <row r="256" spans="1:3" ht="27" customHeight="1" thickTop="1" thickBot="1" x14ac:dyDescent="0.3">
      <c r="A256" s="409"/>
      <c r="B256" s="11" t="s">
        <v>87</v>
      </c>
      <c r="C256" s="212" t="s">
        <v>483</v>
      </c>
    </row>
    <row r="257" spans="1:3" ht="27" customHeight="1" thickTop="1" thickBot="1" x14ac:dyDescent="0.3">
      <c r="A257" s="409"/>
      <c r="B257" s="11" t="s">
        <v>88</v>
      </c>
      <c r="C257" s="212" t="s">
        <v>484</v>
      </c>
    </row>
    <row r="258" spans="1:3" ht="27" customHeight="1" thickTop="1" thickBot="1" x14ac:dyDescent="0.3">
      <c r="A258" s="409"/>
      <c r="B258" s="11" t="s">
        <v>89</v>
      </c>
      <c r="C258" s="212" t="s">
        <v>485</v>
      </c>
    </row>
    <row r="259" spans="1:3" ht="27" customHeight="1" thickTop="1" thickBot="1" x14ac:dyDescent="0.3">
      <c r="A259" s="409"/>
      <c r="B259" s="11" t="s">
        <v>90</v>
      </c>
      <c r="C259" s="212" t="s">
        <v>466</v>
      </c>
    </row>
    <row r="260" spans="1:3" ht="14.25" customHeight="1" thickTop="1" thickBot="1" x14ac:dyDescent="0.3"/>
    <row r="261" spans="1:3" ht="27" customHeight="1" thickTop="1" thickBot="1" x14ac:dyDescent="0.3">
      <c r="A261" s="409" t="s">
        <v>468</v>
      </c>
      <c r="B261" s="11" t="s">
        <v>395</v>
      </c>
      <c r="C261" s="212" t="s">
        <v>486</v>
      </c>
    </row>
    <row r="262" spans="1:3" ht="27" customHeight="1" thickTop="1" thickBot="1" x14ac:dyDescent="0.3">
      <c r="A262" s="409"/>
      <c r="B262" s="11" t="s">
        <v>79</v>
      </c>
      <c r="C262" s="212" t="s">
        <v>4</v>
      </c>
    </row>
    <row r="263" spans="1:3" ht="27" customHeight="1" thickTop="1" thickBot="1" x14ac:dyDescent="0.3">
      <c r="A263" s="409"/>
      <c r="B263" s="11" t="s">
        <v>397</v>
      </c>
      <c r="C263" s="213" t="s">
        <v>263</v>
      </c>
    </row>
    <row r="264" spans="1:3" ht="27" customHeight="1" thickTop="1" thickBot="1" x14ac:dyDescent="0.3">
      <c r="A264" s="409"/>
      <c r="B264" s="11" t="s">
        <v>81</v>
      </c>
      <c r="C264" s="212" t="s">
        <v>487</v>
      </c>
    </row>
    <row r="265" spans="1:3" ht="27" customHeight="1" thickTop="1" thickBot="1" x14ac:dyDescent="0.3">
      <c r="A265" s="409"/>
      <c r="B265" s="11" t="s">
        <v>412</v>
      </c>
      <c r="C265" s="214">
        <v>0.05</v>
      </c>
    </row>
    <row r="266" spans="1:3" ht="27" customHeight="1" thickTop="1" thickBot="1" x14ac:dyDescent="0.3">
      <c r="A266" s="409"/>
      <c r="B266" s="11" t="s">
        <v>82</v>
      </c>
      <c r="C266" s="212" t="s">
        <v>287</v>
      </c>
    </row>
    <row r="267" spans="1:3" ht="27" customHeight="1" thickTop="1" thickBot="1" x14ac:dyDescent="0.3">
      <c r="A267" s="409"/>
      <c r="B267" s="11" t="s">
        <v>92</v>
      </c>
      <c r="C267" s="214">
        <v>0.97</v>
      </c>
    </row>
    <row r="268" spans="1:3" ht="27" customHeight="1" thickTop="1" thickBot="1" x14ac:dyDescent="0.3">
      <c r="A268" s="409"/>
      <c r="B268" s="11" t="s">
        <v>83</v>
      </c>
      <c r="C268" s="214">
        <v>0.02</v>
      </c>
    </row>
    <row r="269" spans="1:3" ht="27" customHeight="1" thickTop="1" thickBot="1" x14ac:dyDescent="0.3">
      <c r="A269" s="409"/>
      <c r="B269" s="11" t="s">
        <v>84</v>
      </c>
      <c r="C269" s="214">
        <v>1</v>
      </c>
    </row>
    <row r="270" spans="1:3" ht="27" customHeight="1" thickTop="1" thickBot="1" x14ac:dyDescent="0.3">
      <c r="A270" s="409"/>
      <c r="B270" s="11" t="s">
        <v>85</v>
      </c>
      <c r="C270" s="212" t="s">
        <v>231</v>
      </c>
    </row>
    <row r="271" spans="1:3" ht="27" customHeight="1" thickTop="1" thickBot="1" x14ac:dyDescent="0.3">
      <c r="A271" s="409"/>
      <c r="B271" s="11" t="s">
        <v>86</v>
      </c>
      <c r="C271" s="212" t="s">
        <v>443</v>
      </c>
    </row>
    <row r="272" spans="1:3" ht="27" customHeight="1" thickTop="1" thickBot="1" x14ac:dyDescent="0.3">
      <c r="A272" s="409"/>
      <c r="B272" s="11" t="s">
        <v>87</v>
      </c>
      <c r="C272" s="212" t="s">
        <v>545</v>
      </c>
    </row>
    <row r="273" spans="1:5" ht="27" customHeight="1" thickTop="1" thickBot="1" x14ac:dyDescent="0.3">
      <c r="A273" s="409"/>
      <c r="B273" s="11" t="s">
        <v>88</v>
      </c>
      <c r="C273" s="212" t="s">
        <v>488</v>
      </c>
    </row>
    <row r="274" spans="1:5" ht="27" customHeight="1" thickTop="1" thickBot="1" x14ac:dyDescent="0.3">
      <c r="A274" s="409"/>
      <c r="B274" s="11" t="s">
        <v>89</v>
      </c>
      <c r="C274" s="212" t="s">
        <v>485</v>
      </c>
      <c r="D274" s="238"/>
      <c r="E274" s="238"/>
    </row>
    <row r="275" spans="1:5" ht="27" customHeight="1" thickTop="1" thickBot="1" x14ac:dyDescent="0.3">
      <c r="A275" s="409"/>
      <c r="B275" s="11" t="s">
        <v>90</v>
      </c>
      <c r="C275" s="212" t="s">
        <v>542</v>
      </c>
    </row>
    <row r="276" spans="1:5" ht="14.25" customHeight="1" thickTop="1" thickBot="1" x14ac:dyDescent="0.3"/>
    <row r="277" spans="1:5" ht="27" customHeight="1" thickTop="1" thickBot="1" x14ac:dyDescent="0.3">
      <c r="A277" s="409" t="s">
        <v>469</v>
      </c>
      <c r="B277" s="11" t="s">
        <v>395</v>
      </c>
      <c r="C277" s="212" t="s">
        <v>465</v>
      </c>
    </row>
    <row r="278" spans="1:5" ht="27" customHeight="1" thickTop="1" thickBot="1" x14ac:dyDescent="0.3">
      <c r="A278" s="409"/>
      <c r="B278" s="11" t="s">
        <v>79</v>
      </c>
      <c r="C278" s="212" t="s">
        <v>4</v>
      </c>
    </row>
    <row r="279" spans="1:5" ht="27" customHeight="1" thickTop="1" thickBot="1" x14ac:dyDescent="0.3">
      <c r="A279" s="409"/>
      <c r="B279" s="11" t="s">
        <v>398</v>
      </c>
      <c r="C279" s="213" t="s">
        <v>288</v>
      </c>
    </row>
    <row r="280" spans="1:5" ht="27" customHeight="1" thickTop="1" thickBot="1" x14ac:dyDescent="0.3">
      <c r="A280" s="409"/>
      <c r="B280" s="11" t="s">
        <v>81</v>
      </c>
      <c r="C280" s="212" t="s">
        <v>489</v>
      </c>
    </row>
    <row r="281" spans="1:5" ht="27" customHeight="1" thickTop="1" thickBot="1" x14ac:dyDescent="0.3">
      <c r="A281" s="409"/>
      <c r="B281" s="11" t="s">
        <v>412</v>
      </c>
      <c r="C281" s="214">
        <v>0.4</v>
      </c>
    </row>
    <row r="282" spans="1:5" ht="60.75" customHeight="1" thickTop="1" thickBot="1" x14ac:dyDescent="0.3">
      <c r="A282" s="409"/>
      <c r="B282" s="11" t="s">
        <v>82</v>
      </c>
      <c r="C282" s="212" t="s">
        <v>289</v>
      </c>
    </row>
    <row r="283" spans="1:5" ht="27" customHeight="1" thickTop="1" thickBot="1" x14ac:dyDescent="0.3">
      <c r="A283" s="409"/>
      <c r="B283" s="11" t="s">
        <v>92</v>
      </c>
      <c r="C283" s="214">
        <v>0.93</v>
      </c>
    </row>
    <row r="284" spans="1:5" ht="27" customHeight="1" thickTop="1" thickBot="1" x14ac:dyDescent="0.3">
      <c r="A284" s="409"/>
      <c r="B284" s="11" t="s">
        <v>83</v>
      </c>
      <c r="C284" s="214">
        <v>0.05</v>
      </c>
    </row>
    <row r="285" spans="1:5" ht="27" customHeight="1" thickTop="1" thickBot="1" x14ac:dyDescent="0.3">
      <c r="A285" s="409"/>
      <c r="B285" s="11" t="s">
        <v>84</v>
      </c>
      <c r="C285" s="214">
        <v>1</v>
      </c>
    </row>
    <row r="286" spans="1:5" ht="27" customHeight="1" thickTop="1" thickBot="1" x14ac:dyDescent="0.3">
      <c r="A286" s="409"/>
      <c r="B286" s="11" t="s">
        <v>85</v>
      </c>
      <c r="C286" s="212" t="s">
        <v>231</v>
      </c>
    </row>
    <row r="287" spans="1:5" ht="27" customHeight="1" thickTop="1" thickBot="1" x14ac:dyDescent="0.3">
      <c r="A287" s="409"/>
      <c r="B287" s="11" t="s">
        <v>86</v>
      </c>
      <c r="C287" s="212" t="s">
        <v>232</v>
      </c>
    </row>
    <row r="288" spans="1:5" ht="27" customHeight="1" thickTop="1" thickBot="1" x14ac:dyDescent="0.3">
      <c r="A288" s="409"/>
      <c r="B288" s="11" t="s">
        <v>87</v>
      </c>
      <c r="C288" s="212" t="s">
        <v>490</v>
      </c>
    </row>
    <row r="289" spans="1:12" ht="27" customHeight="1" thickTop="1" thickBot="1" x14ac:dyDescent="0.3">
      <c r="A289" s="409"/>
      <c r="B289" s="11" t="s">
        <v>88</v>
      </c>
      <c r="C289" s="212" t="s">
        <v>491</v>
      </c>
    </row>
    <row r="290" spans="1:12" ht="27" customHeight="1" thickTop="1" thickBot="1" x14ac:dyDescent="0.3">
      <c r="A290" s="409"/>
      <c r="B290" s="11" t="s">
        <v>89</v>
      </c>
      <c r="C290" s="214" t="s">
        <v>485</v>
      </c>
    </row>
    <row r="291" spans="1:12" ht="36" customHeight="1" thickTop="1" thickBot="1" x14ac:dyDescent="0.3">
      <c r="A291" s="409"/>
      <c r="B291" s="11" t="s">
        <v>90</v>
      </c>
      <c r="C291" s="212" t="s">
        <v>466</v>
      </c>
    </row>
    <row r="292" spans="1:12" ht="14.25" customHeight="1" thickTop="1" thickBot="1" x14ac:dyDescent="0.3"/>
    <row r="293" spans="1:12" ht="27" customHeight="1" thickTop="1" thickBot="1" x14ac:dyDescent="0.3">
      <c r="A293" s="409" t="s">
        <v>470</v>
      </c>
      <c r="B293" s="11" t="s">
        <v>399</v>
      </c>
      <c r="C293" s="212" t="s">
        <v>471</v>
      </c>
    </row>
    <row r="294" spans="1:12" ht="27" customHeight="1" thickTop="1" thickBot="1" x14ac:dyDescent="0.3">
      <c r="A294" s="409"/>
      <c r="B294" s="11" t="s">
        <v>79</v>
      </c>
      <c r="C294" s="212" t="s">
        <v>4</v>
      </c>
    </row>
    <row r="295" spans="1:12" ht="27" customHeight="1" thickTop="1" thickBot="1" x14ac:dyDescent="0.3">
      <c r="A295" s="409"/>
      <c r="B295" s="11" t="s">
        <v>400</v>
      </c>
      <c r="C295" s="212" t="s">
        <v>471</v>
      </c>
    </row>
    <row r="296" spans="1:12" ht="27" customHeight="1" thickTop="1" thickBot="1" x14ac:dyDescent="0.3">
      <c r="A296" s="409"/>
      <c r="B296" s="11" t="s">
        <v>81</v>
      </c>
      <c r="C296" s="212" t="s">
        <v>472</v>
      </c>
    </row>
    <row r="297" spans="1:12" ht="27" customHeight="1" thickTop="1" thickBot="1" x14ac:dyDescent="0.3">
      <c r="A297" s="409"/>
      <c r="B297" s="11" t="s">
        <v>412</v>
      </c>
      <c r="C297" s="214">
        <v>1</v>
      </c>
    </row>
    <row r="298" spans="1:12" ht="27" customHeight="1" thickTop="1" thickBot="1" x14ac:dyDescent="0.3">
      <c r="A298" s="409"/>
      <c r="B298" s="11" t="s">
        <v>82</v>
      </c>
      <c r="C298" s="212" t="s">
        <v>544</v>
      </c>
      <c r="D298" s="235"/>
      <c r="E298" s="235"/>
      <c r="F298" s="235"/>
      <c r="G298" s="235"/>
      <c r="H298" s="235"/>
      <c r="I298" s="235"/>
      <c r="J298" s="235"/>
      <c r="K298" s="236"/>
      <c r="L298" s="236"/>
    </row>
    <row r="299" spans="1:12" ht="27" customHeight="1" thickTop="1" thickBot="1" x14ac:dyDescent="0.3">
      <c r="A299" s="409"/>
      <c r="B299" s="11" t="s">
        <v>92</v>
      </c>
      <c r="C299" s="214">
        <v>0.8</v>
      </c>
    </row>
    <row r="300" spans="1:12" ht="27" customHeight="1" thickTop="1" thickBot="1" x14ac:dyDescent="0.3">
      <c r="A300" s="409"/>
      <c r="B300" s="11" t="s">
        <v>83</v>
      </c>
      <c r="C300" s="214">
        <v>0.1</v>
      </c>
    </row>
    <row r="301" spans="1:12" ht="27" customHeight="1" thickTop="1" thickBot="1" x14ac:dyDescent="0.3">
      <c r="A301" s="409"/>
      <c r="B301" s="11" t="s">
        <v>84</v>
      </c>
      <c r="C301" s="214">
        <v>1</v>
      </c>
    </row>
    <row r="302" spans="1:12" ht="27" customHeight="1" thickTop="1" thickBot="1" x14ac:dyDescent="0.3">
      <c r="A302" s="409"/>
      <c r="B302" s="11" t="s">
        <v>85</v>
      </c>
      <c r="C302" s="212" t="s">
        <v>474</v>
      </c>
    </row>
    <row r="303" spans="1:12" ht="27" customHeight="1" thickTop="1" thickBot="1" x14ac:dyDescent="0.3">
      <c r="A303" s="409"/>
      <c r="B303" s="11" t="s">
        <v>86</v>
      </c>
      <c r="C303" s="212" t="s">
        <v>475</v>
      </c>
    </row>
    <row r="304" spans="1:12" ht="27" customHeight="1" thickTop="1" thickBot="1" x14ac:dyDescent="0.3">
      <c r="A304" s="409"/>
      <c r="B304" s="11" t="s">
        <v>87</v>
      </c>
      <c r="C304" s="212" t="s">
        <v>415</v>
      </c>
    </row>
    <row r="305" spans="1:3" ht="30" customHeight="1" thickTop="1" thickBot="1" x14ac:dyDescent="0.3">
      <c r="A305" s="409"/>
      <c r="B305" s="11" t="s">
        <v>88</v>
      </c>
      <c r="C305" s="212" t="s">
        <v>543</v>
      </c>
    </row>
    <row r="306" spans="1:3" ht="27" customHeight="1" thickTop="1" thickBot="1" x14ac:dyDescent="0.3">
      <c r="A306" s="409"/>
      <c r="B306" s="11" t="s">
        <v>89</v>
      </c>
      <c r="C306" s="214" t="s">
        <v>335</v>
      </c>
    </row>
    <row r="307" spans="1:3" ht="27" customHeight="1" thickTop="1" thickBot="1" x14ac:dyDescent="0.3">
      <c r="A307" s="409"/>
      <c r="B307" s="11" t="s">
        <v>90</v>
      </c>
      <c r="C307" s="212" t="s">
        <v>476</v>
      </c>
    </row>
    <row r="308" spans="1:3" ht="14.4" thickTop="1" thickBot="1" x14ac:dyDescent="0.3"/>
    <row r="309" spans="1:3" ht="28.8" thickTop="1" thickBot="1" x14ac:dyDescent="0.3">
      <c r="A309" s="409" t="s">
        <v>482</v>
      </c>
      <c r="B309" s="11" t="s">
        <v>480</v>
      </c>
      <c r="C309" s="212" t="s">
        <v>230</v>
      </c>
    </row>
    <row r="310" spans="1:3" ht="15" thickTop="1" thickBot="1" x14ac:dyDescent="0.3">
      <c r="A310" s="409"/>
      <c r="B310" s="11" t="s">
        <v>79</v>
      </c>
      <c r="C310" s="212" t="s">
        <v>4</v>
      </c>
    </row>
    <row r="311" spans="1:3" ht="15" thickTop="1" thickBot="1" x14ac:dyDescent="0.3">
      <c r="A311" s="409"/>
      <c r="B311" s="11" t="s">
        <v>481</v>
      </c>
      <c r="C311" s="213" t="s">
        <v>228</v>
      </c>
    </row>
    <row r="312" spans="1:3" ht="42.6" thickTop="1" thickBot="1" x14ac:dyDescent="0.3">
      <c r="A312" s="409"/>
      <c r="B312" s="11" t="s">
        <v>81</v>
      </c>
      <c r="C312" s="212" t="s">
        <v>234</v>
      </c>
    </row>
    <row r="313" spans="1:3" ht="28.8" thickTop="1" thickBot="1" x14ac:dyDescent="0.3">
      <c r="A313" s="409"/>
      <c r="B313" s="11" t="s">
        <v>412</v>
      </c>
      <c r="C313" s="214">
        <v>1</v>
      </c>
    </row>
    <row r="314" spans="1:3" ht="15" thickTop="1" thickBot="1" x14ac:dyDescent="0.3">
      <c r="A314" s="409"/>
      <c r="B314" s="11" t="s">
        <v>82</v>
      </c>
      <c r="C314" s="212" t="s">
        <v>229</v>
      </c>
    </row>
    <row r="315" spans="1:3" ht="15" thickTop="1" thickBot="1" x14ac:dyDescent="0.3">
      <c r="A315" s="409"/>
      <c r="B315" s="11" t="s">
        <v>92</v>
      </c>
      <c r="C315" s="214">
        <v>0.4</v>
      </c>
    </row>
    <row r="316" spans="1:3" ht="15" thickTop="1" thickBot="1" x14ac:dyDescent="0.3">
      <c r="A316" s="409"/>
      <c r="B316" s="11" t="s">
        <v>83</v>
      </c>
      <c r="C316" s="214">
        <v>0.05</v>
      </c>
    </row>
    <row r="317" spans="1:3" ht="15" thickTop="1" thickBot="1" x14ac:dyDescent="0.3">
      <c r="A317" s="409"/>
      <c r="B317" s="11" t="s">
        <v>84</v>
      </c>
      <c r="C317" s="214">
        <v>0.5</v>
      </c>
    </row>
    <row r="318" spans="1:3" ht="15" thickTop="1" thickBot="1" x14ac:dyDescent="0.3">
      <c r="A318" s="409"/>
      <c r="B318" s="11" t="s">
        <v>85</v>
      </c>
      <c r="C318" s="212" t="s">
        <v>231</v>
      </c>
    </row>
    <row r="319" spans="1:3" ht="15" thickTop="1" thickBot="1" x14ac:dyDescent="0.3">
      <c r="A319" s="409"/>
      <c r="B319" s="11" t="s">
        <v>86</v>
      </c>
      <c r="C319" s="212" t="s">
        <v>410</v>
      </c>
    </row>
    <row r="320" spans="1:3" ht="28.8" thickTop="1" thickBot="1" x14ac:dyDescent="0.3">
      <c r="A320" s="409"/>
      <c r="B320" s="11" t="s">
        <v>87</v>
      </c>
      <c r="C320" s="212" t="s">
        <v>235</v>
      </c>
    </row>
    <row r="321" spans="1:3" ht="363.75" customHeight="1" thickTop="1" thickBot="1" x14ac:dyDescent="0.3">
      <c r="A321" s="409"/>
      <c r="B321" s="11" t="s">
        <v>88</v>
      </c>
      <c r="C321" s="212" t="s">
        <v>532</v>
      </c>
    </row>
    <row r="322" spans="1:3" ht="28.8" thickTop="1" thickBot="1" x14ac:dyDescent="0.3">
      <c r="A322" s="409"/>
      <c r="B322" s="11" t="s">
        <v>89</v>
      </c>
      <c r="C322" s="214" t="s">
        <v>485</v>
      </c>
    </row>
    <row r="323" spans="1:3" ht="29.25" customHeight="1" thickTop="1" thickBot="1" x14ac:dyDescent="0.3">
      <c r="A323" s="409"/>
      <c r="B323" s="11" t="s">
        <v>90</v>
      </c>
      <c r="C323" s="212" t="s">
        <v>233</v>
      </c>
    </row>
    <row r="324" spans="1:3" ht="13.8" thickTop="1" x14ac:dyDescent="0.25"/>
  </sheetData>
  <mergeCells count="24">
    <mergeCell ref="H140:L140"/>
    <mergeCell ref="H143:L143"/>
    <mergeCell ref="H167:L167"/>
    <mergeCell ref="A309:A323"/>
    <mergeCell ref="A213:A227"/>
    <mergeCell ref="A229:A243"/>
    <mergeCell ref="A245:A259"/>
    <mergeCell ref="A261:A275"/>
    <mergeCell ref="A277:A291"/>
    <mergeCell ref="A149:A163"/>
    <mergeCell ref="A165:A179"/>
    <mergeCell ref="A181:A195"/>
    <mergeCell ref="A197:A211"/>
    <mergeCell ref="A293:A307"/>
    <mergeCell ref="A69:A83"/>
    <mergeCell ref="A85:A99"/>
    <mergeCell ref="A101:A115"/>
    <mergeCell ref="A117:A131"/>
    <mergeCell ref="A133:A147"/>
    <mergeCell ref="A5:A19"/>
    <mergeCell ref="A21:A35"/>
    <mergeCell ref="A37:A51"/>
    <mergeCell ref="A2:C2"/>
    <mergeCell ref="A53:A67"/>
  </mergeCells>
  <pageMargins left="0" right="0" top="0" bottom="0" header="0.31496062992125984" footer="0.31496062992125984"/>
  <pageSetup paperSize="9" scale="71" fitToHeight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9"/>
  <sheetViews>
    <sheetView showGridLines="0" topLeftCell="A4" zoomScale="80" zoomScaleNormal="80" workbookViewId="0">
      <selection activeCell="D21" sqref="D21"/>
    </sheetView>
  </sheetViews>
  <sheetFormatPr defaultColWidth="9.109375" defaultRowHeight="13.2" x14ac:dyDescent="0.25"/>
  <cols>
    <col min="1" max="1" width="11.33203125" style="107" customWidth="1"/>
    <col min="2" max="2" width="38" style="107" customWidth="1"/>
    <col min="3" max="3" width="37.44140625" style="107" customWidth="1"/>
    <col min="4" max="4" width="14.6640625" style="107" customWidth="1"/>
    <col min="5" max="5" width="45.6640625" style="107" customWidth="1"/>
    <col min="6" max="6" width="14.5546875" style="107" customWidth="1"/>
    <col min="7" max="16384" width="9.109375" style="107"/>
  </cols>
  <sheetData>
    <row r="1" spans="2:6" hidden="1" x14ac:dyDescent="0.25"/>
    <row r="2" spans="2:6" hidden="1" x14ac:dyDescent="0.25"/>
    <row r="3" spans="2:6" hidden="1" x14ac:dyDescent="0.25"/>
    <row r="5" spans="2:6" ht="50.25" customHeight="1" x14ac:dyDescent="0.25">
      <c r="B5" s="420" t="s">
        <v>122</v>
      </c>
      <c r="C5" s="421"/>
      <c r="D5" s="421"/>
      <c r="E5" s="421"/>
      <c r="F5" s="422"/>
    </row>
    <row r="6" spans="2:6" ht="44.25" customHeight="1" x14ac:dyDescent="0.25">
      <c r="B6" s="108" t="s">
        <v>194</v>
      </c>
      <c r="C6" s="423" t="s">
        <v>195</v>
      </c>
      <c r="D6" s="423"/>
      <c r="E6" s="423" t="s">
        <v>196</v>
      </c>
      <c r="F6" s="423"/>
    </row>
    <row r="7" spans="2:6" ht="60.75" customHeight="1" x14ac:dyDescent="0.25">
      <c r="B7" s="109" t="s">
        <v>211</v>
      </c>
      <c r="C7" s="419" t="s">
        <v>123</v>
      </c>
      <c r="D7" s="419"/>
      <c r="E7" s="419" t="s">
        <v>124</v>
      </c>
      <c r="F7" s="419"/>
    </row>
    <row r="8" spans="2:6" ht="39" customHeight="1" x14ac:dyDescent="0.25">
      <c r="B8" s="110" t="s">
        <v>125</v>
      </c>
      <c r="C8" s="111" t="s">
        <v>126</v>
      </c>
      <c r="D8" s="111" t="s">
        <v>203</v>
      </c>
      <c r="E8" s="111" t="s">
        <v>52</v>
      </c>
      <c r="F8" s="111" t="s">
        <v>127</v>
      </c>
    </row>
    <row r="9" spans="2:6" ht="44.25" customHeight="1" x14ac:dyDescent="0.25">
      <c r="B9" s="413" t="s">
        <v>513</v>
      </c>
      <c r="C9" s="416" t="s">
        <v>517</v>
      </c>
      <c r="D9" s="410" t="s">
        <v>527</v>
      </c>
      <c r="E9" s="112" t="s">
        <v>519</v>
      </c>
      <c r="F9" s="206" t="s">
        <v>527</v>
      </c>
    </row>
    <row r="10" spans="2:6" ht="44.25" customHeight="1" x14ac:dyDescent="0.25">
      <c r="B10" s="414"/>
      <c r="C10" s="417"/>
      <c r="D10" s="411"/>
      <c r="E10" s="112" t="s">
        <v>520</v>
      </c>
      <c r="F10" s="206" t="s">
        <v>527</v>
      </c>
    </row>
    <row r="11" spans="2:6" ht="44.25" customHeight="1" x14ac:dyDescent="0.25">
      <c r="B11" s="413" t="s">
        <v>514</v>
      </c>
      <c r="C11" s="417"/>
      <c r="D11" s="411"/>
      <c r="E11" s="112" t="s">
        <v>521</v>
      </c>
      <c r="F11" s="206" t="s">
        <v>527</v>
      </c>
    </row>
    <row r="12" spans="2:6" ht="44.25" customHeight="1" x14ac:dyDescent="0.25">
      <c r="B12" s="414"/>
      <c r="C12" s="418"/>
      <c r="D12" s="412"/>
      <c r="E12" s="112" t="s">
        <v>522</v>
      </c>
      <c r="F12" s="206" t="s">
        <v>528</v>
      </c>
    </row>
    <row r="13" spans="2:6" ht="44.25" customHeight="1" x14ac:dyDescent="0.25">
      <c r="B13" s="413" t="s">
        <v>515</v>
      </c>
      <c r="C13" s="416" t="s">
        <v>518</v>
      </c>
      <c r="D13" s="410" t="s">
        <v>527</v>
      </c>
      <c r="E13" s="112" t="s">
        <v>523</v>
      </c>
      <c r="F13" s="206" t="s">
        <v>527</v>
      </c>
    </row>
    <row r="14" spans="2:6" ht="44.25" customHeight="1" x14ac:dyDescent="0.25">
      <c r="B14" s="415"/>
      <c r="C14" s="418"/>
      <c r="D14" s="412"/>
      <c r="E14" s="112" t="s">
        <v>524</v>
      </c>
      <c r="F14" s="206" t="s">
        <v>527</v>
      </c>
    </row>
    <row r="15" spans="2:6" ht="44.25" customHeight="1" x14ac:dyDescent="0.25">
      <c r="B15" s="414"/>
      <c r="C15" s="416" t="s">
        <v>375</v>
      </c>
      <c r="D15" s="410" t="s">
        <v>527</v>
      </c>
      <c r="E15" s="424" t="s">
        <v>525</v>
      </c>
      <c r="F15" s="410" t="s">
        <v>527</v>
      </c>
    </row>
    <row r="16" spans="2:6" ht="44.25" customHeight="1" x14ac:dyDescent="0.25">
      <c r="B16" s="413" t="s">
        <v>516</v>
      </c>
      <c r="C16" s="417"/>
      <c r="D16" s="412"/>
      <c r="E16" s="425"/>
      <c r="F16" s="412"/>
    </row>
    <row r="17" spans="2:6" ht="44.25" customHeight="1" x14ac:dyDescent="0.25">
      <c r="B17" s="414"/>
      <c r="C17" s="418"/>
      <c r="D17" s="207" t="s">
        <v>527</v>
      </c>
      <c r="E17" s="112" t="s">
        <v>526</v>
      </c>
      <c r="F17" s="206" t="s">
        <v>527</v>
      </c>
    </row>
    <row r="18" spans="2:6" x14ac:dyDescent="0.25">
      <c r="B18" s="426" t="s">
        <v>128</v>
      </c>
      <c r="C18" s="426"/>
      <c r="D18" s="426"/>
      <c r="E18" s="426"/>
      <c r="F18" s="426"/>
    </row>
    <row r="19" spans="2:6" x14ac:dyDescent="0.25">
      <c r="B19" s="426" t="s">
        <v>129</v>
      </c>
      <c r="C19" s="426"/>
      <c r="D19" s="426"/>
      <c r="E19" s="426"/>
      <c r="F19" s="426"/>
    </row>
  </sheetData>
  <mergeCells count="19">
    <mergeCell ref="F15:F16"/>
    <mergeCell ref="E15:E16"/>
    <mergeCell ref="D15:D16"/>
    <mergeCell ref="B19:F19"/>
    <mergeCell ref="B18:F18"/>
    <mergeCell ref="C7:D7"/>
    <mergeCell ref="E7:F7"/>
    <mergeCell ref="B5:F5"/>
    <mergeCell ref="C6:D6"/>
    <mergeCell ref="E6:F6"/>
    <mergeCell ref="D9:D12"/>
    <mergeCell ref="B9:B10"/>
    <mergeCell ref="B11:B12"/>
    <mergeCell ref="B13:B15"/>
    <mergeCell ref="B16:B17"/>
    <mergeCell ref="C9:C12"/>
    <mergeCell ref="C15:C17"/>
    <mergeCell ref="C13:C14"/>
    <mergeCell ref="D13:D1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showGridLines="0" workbookViewId="0">
      <selection activeCell="B8" sqref="B8:C8"/>
    </sheetView>
  </sheetViews>
  <sheetFormatPr defaultColWidth="9.109375" defaultRowHeight="13.2" x14ac:dyDescent="0.25"/>
  <cols>
    <col min="1" max="1" width="9.109375" style="60"/>
    <col min="2" max="2" width="62.33203125" style="60" customWidth="1"/>
    <col min="3" max="3" width="39.5546875" style="60" customWidth="1"/>
    <col min="4" max="4" width="10.109375" style="61" bestFit="1" customWidth="1"/>
    <col min="5" max="6" width="9.109375" style="61"/>
    <col min="7" max="7" width="13.44140625" style="61" customWidth="1"/>
    <col min="8" max="8" width="9.109375" style="61"/>
    <col min="9" max="16384" width="9.109375" style="60"/>
  </cols>
  <sheetData>
    <row r="1" spans="1:3" s="61" customFormat="1" x14ac:dyDescent="0.25"/>
    <row r="2" spans="1:3" s="61" customFormat="1" x14ac:dyDescent="0.25"/>
    <row r="3" spans="1:3" s="61" customFormat="1" x14ac:dyDescent="0.25"/>
    <row r="4" spans="1:3" s="61" customFormat="1" x14ac:dyDescent="0.25"/>
    <row r="5" spans="1:3" s="61" customFormat="1" x14ac:dyDescent="0.25"/>
    <row r="6" spans="1:3" s="61" customFormat="1" x14ac:dyDescent="0.25"/>
    <row r="7" spans="1:3" s="61" customFormat="1" ht="13.8" thickBot="1" x14ac:dyDescent="0.3"/>
    <row r="8" spans="1:3" s="61" customFormat="1" ht="36" customHeight="1" thickTop="1" thickBot="1" x14ac:dyDescent="0.3">
      <c r="B8" s="427" t="s">
        <v>137</v>
      </c>
      <c r="C8" s="427"/>
    </row>
    <row r="9" spans="1:3" ht="50.1" customHeight="1" thickTop="1" thickBot="1" x14ac:dyDescent="0.3">
      <c r="A9" s="61"/>
      <c r="B9" s="62" t="s">
        <v>136</v>
      </c>
      <c r="C9" s="103">
        <v>44562</v>
      </c>
    </row>
    <row r="10" spans="1:3" ht="50.1" customHeight="1" thickTop="1" thickBot="1" x14ac:dyDescent="0.3">
      <c r="A10" s="61"/>
      <c r="B10" s="62" t="s">
        <v>135</v>
      </c>
      <c r="C10" s="103">
        <v>44926</v>
      </c>
    </row>
    <row r="11" spans="1:3" ht="50.1" customHeight="1" thickTop="1" thickBot="1" x14ac:dyDescent="0.3">
      <c r="A11" s="61"/>
      <c r="B11" s="62" t="s">
        <v>134</v>
      </c>
      <c r="C11" s="104">
        <v>22</v>
      </c>
    </row>
    <row r="12" spans="1:3" ht="50.1" customHeight="1" thickTop="1" thickBot="1" x14ac:dyDescent="0.3">
      <c r="A12" s="61"/>
      <c r="B12" s="62" t="s">
        <v>205</v>
      </c>
      <c r="C12" s="104">
        <v>1</v>
      </c>
    </row>
    <row r="13" spans="1:3" ht="50.1" customHeight="1" thickTop="1" thickBot="1" x14ac:dyDescent="0.3">
      <c r="A13" s="61"/>
      <c r="B13" s="62" t="s">
        <v>204</v>
      </c>
      <c r="C13" s="104">
        <v>9</v>
      </c>
    </row>
    <row r="14" spans="1:3" ht="50.1" customHeight="1" thickTop="1" thickBot="1" x14ac:dyDescent="0.3">
      <c r="A14" s="61"/>
      <c r="B14" s="62" t="s">
        <v>186</v>
      </c>
      <c r="C14" s="106">
        <f>NETWORKDAYS.INTL(C9,C10,1,9)-C13-C11-C12</f>
        <v>228</v>
      </c>
    </row>
    <row r="15" spans="1:3" ht="50.1" customHeight="1" thickTop="1" thickBot="1" x14ac:dyDescent="0.3">
      <c r="A15" s="61"/>
      <c r="B15" s="62" t="s">
        <v>133</v>
      </c>
      <c r="C15" s="105">
        <f>(C10-C9)+1</f>
        <v>365</v>
      </c>
    </row>
    <row r="16" spans="1:3" ht="50.1" customHeight="1" thickTop="1" x14ac:dyDescent="0.25"/>
    <row r="17" ht="50.1" customHeight="1" x14ac:dyDescent="0.25"/>
    <row r="18" ht="50.1" customHeight="1" x14ac:dyDescent="0.25"/>
  </sheetData>
  <protectedRanges>
    <protectedRange algorithmName="SHA-512" hashValue="PMHPb4AXqP3EZJno5+6oIJliiilgAnCNwBpSsEbEfU7TeLxcT3JvrOZQn6YjlQN0b8KctdkVGv+iuHZUxjRWFA==" saltValue="H7sw7pVoXIOj1E+GWHNbTw==" spinCount="100000" sqref="C9:C13" name="Intervalo1"/>
  </protectedRanges>
  <mergeCells count="1">
    <mergeCell ref="B8:C8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8:K22"/>
  <sheetViews>
    <sheetView showGridLines="0" zoomScale="85" zoomScaleNormal="85" workbookViewId="0">
      <selection activeCell="C8" sqref="C8:K8"/>
    </sheetView>
  </sheetViews>
  <sheetFormatPr defaultColWidth="9.109375" defaultRowHeight="10.199999999999999" x14ac:dyDescent="0.25"/>
  <cols>
    <col min="1" max="1" width="9.109375" style="63"/>
    <col min="2" max="2" width="3.5546875" style="63" customWidth="1"/>
    <col min="3" max="3" width="50.109375" style="63" customWidth="1"/>
    <col min="4" max="4" width="14.33203125" style="63" customWidth="1"/>
    <col min="5" max="5" width="13.88671875" style="63" customWidth="1"/>
    <col min="6" max="6" width="12" style="63" customWidth="1"/>
    <col min="7" max="7" width="16.6640625" style="63" customWidth="1"/>
    <col min="8" max="8" width="15.5546875" style="63" customWidth="1"/>
    <col min="9" max="9" width="20.33203125" style="63" customWidth="1"/>
    <col min="10" max="10" width="16.6640625" style="63" customWidth="1"/>
    <col min="11" max="11" width="17.109375" style="63" customWidth="1"/>
    <col min="12" max="12" width="14.44140625" style="63" customWidth="1"/>
    <col min="13" max="13" width="9.109375" style="63" customWidth="1"/>
    <col min="14" max="16384" width="9.109375" style="63"/>
  </cols>
  <sheetData>
    <row r="8" spans="3:11" ht="50.25" customHeight="1" thickBot="1" x14ac:dyDescent="0.3">
      <c r="C8" s="430" t="s">
        <v>138</v>
      </c>
      <c r="D8" s="431"/>
      <c r="E8" s="431"/>
      <c r="F8" s="431"/>
      <c r="G8" s="431"/>
      <c r="H8" s="431"/>
      <c r="I8" s="431"/>
      <c r="J8" s="431"/>
      <c r="K8" s="432"/>
    </row>
    <row r="9" spans="3:11" s="64" customFormat="1" ht="14.4" thickBot="1" x14ac:dyDescent="0.3">
      <c r="C9" s="433"/>
      <c r="D9" s="433"/>
      <c r="E9" s="433"/>
      <c r="F9" s="433"/>
      <c r="G9" s="433"/>
      <c r="H9" s="433"/>
      <c r="I9" s="433"/>
      <c r="J9" s="433"/>
      <c r="K9" s="433"/>
    </row>
    <row r="10" spans="3:11" ht="24.75" customHeight="1" x14ac:dyDescent="0.25">
      <c r="C10" s="434" t="s">
        <v>139</v>
      </c>
      <c r="D10" s="434" t="s">
        <v>140</v>
      </c>
      <c r="E10" s="436" t="s">
        <v>141</v>
      </c>
      <c r="F10" s="437"/>
      <c r="G10" s="438"/>
      <c r="H10" s="439" t="s">
        <v>193</v>
      </c>
      <c r="I10" s="440"/>
      <c r="J10" s="441"/>
      <c r="K10" s="442" t="s">
        <v>142</v>
      </c>
    </row>
    <row r="11" spans="3:11" s="67" customFormat="1" ht="41.4" x14ac:dyDescent="0.25">
      <c r="C11" s="435"/>
      <c r="D11" s="435"/>
      <c r="E11" s="65" t="s">
        <v>143</v>
      </c>
      <c r="F11" s="65" t="s">
        <v>94</v>
      </c>
      <c r="G11" s="65" t="s">
        <v>95</v>
      </c>
      <c r="H11" s="66" t="s">
        <v>144</v>
      </c>
      <c r="I11" s="65" t="s">
        <v>97</v>
      </c>
      <c r="J11" s="65" t="s">
        <v>98</v>
      </c>
      <c r="K11" s="439"/>
    </row>
    <row r="12" spans="3:11" ht="24.9" customHeight="1" x14ac:dyDescent="0.25">
      <c r="C12" s="68" t="s">
        <v>145</v>
      </c>
      <c r="D12" s="69">
        <v>20</v>
      </c>
      <c r="E12" s="70">
        <v>15</v>
      </c>
      <c r="F12" s="70">
        <f t="shared" ref="F12:F18" si="0">E12*$D$19</f>
        <v>3420</v>
      </c>
      <c r="G12" s="70">
        <f>E12*D12</f>
        <v>300</v>
      </c>
      <c r="H12" s="71"/>
      <c r="I12" s="70"/>
      <c r="J12" s="70">
        <f>(I12*G12)/F12</f>
        <v>0</v>
      </c>
      <c r="K12" s="72">
        <f t="shared" ref="K12:K17" si="1">E12-H12</f>
        <v>15</v>
      </c>
    </row>
    <row r="13" spans="3:11" ht="24.9" customHeight="1" x14ac:dyDescent="0.25">
      <c r="C13" s="68" t="s">
        <v>108</v>
      </c>
      <c r="D13" s="73">
        <v>16</v>
      </c>
      <c r="E13" s="70">
        <v>45</v>
      </c>
      <c r="F13" s="70">
        <f t="shared" si="0"/>
        <v>10260</v>
      </c>
      <c r="G13" s="70">
        <f>E13*D13</f>
        <v>720</v>
      </c>
      <c r="H13" s="71"/>
      <c r="I13" s="70"/>
      <c r="J13" s="70">
        <f t="shared" ref="J13:J17" si="2">(I13*G13)/F13</f>
        <v>0</v>
      </c>
      <c r="K13" s="72">
        <f t="shared" si="1"/>
        <v>45</v>
      </c>
    </row>
    <row r="14" spans="3:11" ht="24.9" customHeight="1" x14ac:dyDescent="0.25">
      <c r="C14" s="68" t="s">
        <v>146</v>
      </c>
      <c r="D14" s="69">
        <v>12</v>
      </c>
      <c r="E14" s="70">
        <f>364+49</f>
        <v>413</v>
      </c>
      <c r="F14" s="70">
        <f t="shared" si="0"/>
        <v>94164</v>
      </c>
      <c r="G14" s="70">
        <f t="shared" ref="G14:G17" si="3">E14*D14</f>
        <v>4956</v>
      </c>
      <c r="H14" s="71"/>
      <c r="I14" s="70"/>
      <c r="J14" s="70">
        <f t="shared" si="2"/>
        <v>0</v>
      </c>
      <c r="K14" s="72">
        <f t="shared" si="1"/>
        <v>413</v>
      </c>
    </row>
    <row r="15" spans="3:11" ht="24.9" customHeight="1" x14ac:dyDescent="0.25">
      <c r="C15" s="68" t="s">
        <v>147</v>
      </c>
      <c r="D15" s="69">
        <v>9</v>
      </c>
      <c r="E15" s="70">
        <v>6</v>
      </c>
      <c r="F15" s="70">
        <f t="shared" si="0"/>
        <v>1368</v>
      </c>
      <c r="G15" s="70">
        <f t="shared" si="3"/>
        <v>54</v>
      </c>
      <c r="H15" s="71"/>
      <c r="I15" s="70"/>
      <c r="J15" s="70">
        <f t="shared" si="2"/>
        <v>0</v>
      </c>
      <c r="K15" s="72">
        <f t="shared" si="1"/>
        <v>6</v>
      </c>
    </row>
    <row r="16" spans="3:11" ht="24.9" customHeight="1" x14ac:dyDescent="0.25">
      <c r="C16" s="68" t="s">
        <v>148</v>
      </c>
      <c r="D16" s="69">
        <v>8</v>
      </c>
      <c r="E16" s="70">
        <v>150</v>
      </c>
      <c r="F16" s="70">
        <f t="shared" si="0"/>
        <v>34200</v>
      </c>
      <c r="G16" s="70">
        <f t="shared" si="3"/>
        <v>1200</v>
      </c>
      <c r="H16" s="71"/>
      <c r="I16" s="70"/>
      <c r="J16" s="70">
        <f t="shared" si="2"/>
        <v>0</v>
      </c>
      <c r="K16" s="72">
        <f t="shared" si="1"/>
        <v>150</v>
      </c>
    </row>
    <row r="17" spans="3:11" ht="24.9" customHeight="1" x14ac:dyDescent="0.25">
      <c r="C17" s="68" t="s">
        <v>149</v>
      </c>
      <c r="D17" s="69">
        <v>5</v>
      </c>
      <c r="E17" s="74">
        <v>14</v>
      </c>
      <c r="F17" s="70">
        <f t="shared" si="0"/>
        <v>3192</v>
      </c>
      <c r="G17" s="74">
        <f t="shared" si="3"/>
        <v>70</v>
      </c>
      <c r="H17" s="75"/>
      <c r="I17" s="70"/>
      <c r="J17" s="70">
        <f t="shared" si="2"/>
        <v>0</v>
      </c>
      <c r="K17" s="72">
        <f t="shared" si="1"/>
        <v>14</v>
      </c>
    </row>
    <row r="18" spans="3:11" ht="24.9" customHeight="1" x14ac:dyDescent="0.25">
      <c r="C18" s="428" t="s">
        <v>150</v>
      </c>
      <c r="D18" s="429"/>
      <c r="E18" s="76">
        <f>SUM(E12:E17)</f>
        <v>643</v>
      </c>
      <c r="F18" s="76">
        <f t="shared" si="0"/>
        <v>146604</v>
      </c>
      <c r="G18" s="77">
        <f>SUM(G12:G17)</f>
        <v>7300</v>
      </c>
      <c r="H18" s="76">
        <f>SUM(H12:H17)</f>
        <v>0</v>
      </c>
      <c r="I18" s="76">
        <f>SUM(I12:I17)</f>
        <v>0</v>
      </c>
      <c r="J18" s="76">
        <f>(I18*G18)/F18</f>
        <v>0</v>
      </c>
      <c r="K18" s="78">
        <f>SUM(K12:K17)</f>
        <v>643</v>
      </c>
    </row>
    <row r="19" spans="3:11" ht="50.1" customHeight="1" x14ac:dyDescent="0.25">
      <c r="C19" s="79" t="s">
        <v>206</v>
      </c>
      <c r="D19" s="94">
        <f>'5 - DU'!C14</f>
        <v>228</v>
      </c>
      <c r="E19" s="80"/>
      <c r="F19" s="81"/>
      <c r="G19" s="80"/>
      <c r="H19" s="80"/>
      <c r="I19" s="80"/>
      <c r="J19" s="80"/>
      <c r="K19" s="80"/>
    </row>
    <row r="20" spans="3:11" ht="50.1" customHeight="1" x14ac:dyDescent="0.25">
      <c r="C20" s="82" t="s">
        <v>151</v>
      </c>
      <c r="D20" s="83">
        <f>(H18-E18)/E18</f>
        <v>-1</v>
      </c>
      <c r="E20" s="80"/>
      <c r="F20" s="81"/>
      <c r="G20" s="80"/>
      <c r="H20" s="80"/>
      <c r="I20" s="80"/>
      <c r="J20" s="84"/>
      <c r="K20" s="84"/>
    </row>
    <row r="21" spans="3:11" ht="50.1" customHeight="1" x14ac:dyDescent="0.25">
      <c r="C21" s="82" t="s">
        <v>152</v>
      </c>
      <c r="D21" s="83">
        <f>J18/G18</f>
        <v>0</v>
      </c>
      <c r="E21" s="80"/>
      <c r="F21" s="80"/>
      <c r="G21" s="80"/>
      <c r="H21" s="80"/>
      <c r="I21" s="80"/>
      <c r="J21" s="80"/>
      <c r="K21" s="80"/>
    </row>
    <row r="22" spans="3:11" ht="50.1" customHeight="1" x14ac:dyDescent="0.25">
      <c r="C22" s="85" t="s">
        <v>153</v>
      </c>
      <c r="D22" s="83">
        <f>I18/F18</f>
        <v>0</v>
      </c>
    </row>
  </sheetData>
  <mergeCells count="8">
    <mergeCell ref="C18:D18"/>
    <mergeCell ref="C8:K8"/>
    <mergeCell ref="C9:K9"/>
    <mergeCell ref="C10:C11"/>
    <mergeCell ref="D10:D11"/>
    <mergeCell ref="E10:G10"/>
    <mergeCell ref="H10:J10"/>
    <mergeCell ref="K10:K11"/>
  </mergeCells>
  <pageMargins left="0.70866141732283472" right="0.70866141732283472" top="0.74803149606299213" bottom="0.74803149606299213" header="0.31496062992125984" footer="0.31496062992125984"/>
  <pageSetup paperSize="9" scale="75" fitToHeight="4" orientation="landscape" r:id="rId1"/>
  <ignoredErrors>
    <ignoredError sqref="F12:K16 E18 F17:I17 K17:K18 G18:I18 D19:D22 E14" unlockedFormula="1"/>
    <ignoredError sqref="J17:J18" evalError="1" unlockedFormula="1"/>
    <ignoredError sqref="F18" formula="1" unlocked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8"/>
  <sheetViews>
    <sheetView showGridLines="0" topLeftCell="B7" workbookViewId="0">
      <selection activeCell="O18" sqref="O18"/>
    </sheetView>
  </sheetViews>
  <sheetFormatPr defaultColWidth="9.109375" defaultRowHeight="14.4" x14ac:dyDescent="0.3"/>
  <cols>
    <col min="1" max="1" width="9.109375" style="152" customWidth="1"/>
    <col min="2" max="7" width="11.44140625" style="152" customWidth="1"/>
    <col min="8" max="8" width="14.6640625" style="152" customWidth="1"/>
    <col min="9" max="9" width="25.109375" style="152" customWidth="1"/>
    <col min="10" max="10" width="14.6640625" style="152" customWidth="1"/>
    <col min="11" max="12" width="9.109375" style="152"/>
    <col min="13" max="13" width="9.109375" style="154"/>
    <col min="14" max="14" width="13.33203125" style="154" customWidth="1"/>
    <col min="15" max="20" width="9.109375" style="154"/>
    <col min="21" max="16384" width="9.109375" style="152"/>
  </cols>
  <sheetData>
    <row r="1" spans="1:26" ht="42" customHeight="1" x14ac:dyDescent="0.3">
      <c r="B1" s="445" t="s">
        <v>343</v>
      </c>
      <c r="C1" s="445"/>
      <c r="D1" s="445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</row>
    <row r="2" spans="1:26" ht="133.5" customHeight="1" x14ac:dyDescent="0.3">
      <c r="B2" s="446" t="s">
        <v>344</v>
      </c>
      <c r="C2" s="447"/>
      <c r="D2" s="447"/>
      <c r="E2" s="447"/>
      <c r="F2" s="447"/>
      <c r="G2" s="447"/>
      <c r="H2" s="155"/>
      <c r="I2" s="155"/>
      <c r="J2" s="155"/>
      <c r="K2" s="155"/>
      <c r="L2" s="155"/>
      <c r="M2" s="156"/>
      <c r="N2" s="156"/>
      <c r="O2" s="156"/>
      <c r="P2" s="156"/>
      <c r="Q2" s="156"/>
    </row>
    <row r="3" spans="1:26" ht="84.75" customHeight="1" x14ac:dyDescent="0.3">
      <c r="B3" s="448" t="s">
        <v>550</v>
      </c>
      <c r="C3" s="449"/>
      <c r="D3" s="449"/>
      <c r="E3" s="449"/>
      <c r="F3" s="449"/>
      <c r="G3" s="449"/>
      <c r="H3" s="155"/>
      <c r="I3" s="155"/>
      <c r="J3" s="155"/>
      <c r="K3" s="155"/>
      <c r="L3" s="155"/>
      <c r="M3" s="156"/>
      <c r="N3" s="156"/>
      <c r="O3" s="156"/>
      <c r="P3" s="156"/>
      <c r="Q3" s="156"/>
    </row>
    <row r="4" spans="1:26" ht="33" customHeight="1" x14ac:dyDescent="0.3">
      <c r="B4" s="450" t="s">
        <v>564</v>
      </c>
      <c r="C4" s="446"/>
      <c r="D4" s="446"/>
      <c r="E4" s="446"/>
      <c r="F4" s="446"/>
      <c r="G4" s="446"/>
      <c r="H4" s="157"/>
      <c r="I4" s="157"/>
      <c r="J4" s="157"/>
      <c r="K4" s="157"/>
      <c r="L4" s="157"/>
      <c r="M4" s="158"/>
      <c r="N4" s="158"/>
      <c r="O4" s="158"/>
      <c r="P4" s="158"/>
      <c r="Q4" s="158"/>
    </row>
    <row r="7" spans="1:26" ht="60.75" customHeight="1" x14ac:dyDescent="0.3">
      <c r="B7" s="159" t="s">
        <v>345</v>
      </c>
      <c r="C7" s="160" t="s">
        <v>346</v>
      </c>
      <c r="D7" s="160" t="s">
        <v>552</v>
      </c>
      <c r="E7" s="160" t="s">
        <v>347</v>
      </c>
      <c r="F7" s="160" t="s">
        <v>554</v>
      </c>
      <c r="G7" s="160" t="s">
        <v>348</v>
      </c>
      <c r="H7" s="160" t="s">
        <v>349</v>
      </c>
      <c r="I7" s="160" t="s">
        <v>350</v>
      </c>
      <c r="J7" s="161" t="s">
        <v>351</v>
      </c>
      <c r="P7" s="224"/>
    </row>
    <row r="8" spans="1:26" s="162" customFormat="1" ht="15" customHeight="1" x14ac:dyDescent="0.2">
      <c r="B8" s="163" t="s">
        <v>307</v>
      </c>
      <c r="C8" s="164" t="s">
        <v>308</v>
      </c>
      <c r="D8" s="164" t="s">
        <v>309</v>
      </c>
      <c r="E8" s="164" t="s">
        <v>310</v>
      </c>
      <c r="F8" s="164" t="s">
        <v>311</v>
      </c>
      <c r="G8" s="164" t="s">
        <v>312</v>
      </c>
      <c r="H8" s="164" t="s">
        <v>352</v>
      </c>
      <c r="I8" s="164" t="s">
        <v>353</v>
      </c>
      <c r="J8" s="165" t="s">
        <v>354</v>
      </c>
      <c r="M8" s="166"/>
      <c r="N8" s="166"/>
      <c r="O8" s="166"/>
      <c r="P8" s="225"/>
      <c r="Q8" s="166"/>
      <c r="R8" s="166"/>
      <c r="S8" s="166"/>
      <c r="T8" s="166"/>
    </row>
    <row r="9" spans="1:26" ht="23.25" customHeight="1" x14ac:dyDescent="0.3">
      <c r="B9" s="451" t="s">
        <v>355</v>
      </c>
      <c r="C9" s="167" t="s">
        <v>356</v>
      </c>
      <c r="D9" s="168">
        <v>0.95</v>
      </c>
      <c r="E9" s="168">
        <v>1</v>
      </c>
      <c r="F9" s="168">
        <v>0.4</v>
      </c>
      <c r="G9" s="234" t="s">
        <v>555</v>
      </c>
      <c r="H9" s="473">
        <f>F9*E9*D9+F10*E10*D10+F10*E11*D11+F10*E12*D12+D13*E13*F10+D14*E14*F10+D15*E15*F10+D16*E16*F16</f>
        <v>0.95599999999999996</v>
      </c>
      <c r="I9" s="464" t="s">
        <v>358</v>
      </c>
      <c r="J9" s="485" t="s">
        <v>359</v>
      </c>
      <c r="K9" s="169"/>
      <c r="L9" s="170"/>
      <c r="P9" s="226"/>
    </row>
    <row r="10" spans="1:26" ht="23.25" customHeight="1" x14ac:dyDescent="0.3">
      <c r="B10" s="452"/>
      <c r="C10" s="454" t="s">
        <v>360</v>
      </c>
      <c r="D10" s="171">
        <v>0.98</v>
      </c>
      <c r="E10" s="171">
        <v>0.2</v>
      </c>
      <c r="F10" s="455">
        <v>0.2</v>
      </c>
      <c r="G10" s="456" t="s">
        <v>551</v>
      </c>
      <c r="H10" s="473"/>
      <c r="I10" s="460"/>
      <c r="J10" s="482"/>
      <c r="K10" s="170"/>
      <c r="L10" s="170"/>
    </row>
    <row r="11" spans="1:26" ht="23.25" customHeight="1" x14ac:dyDescent="0.3">
      <c r="B11" s="452"/>
      <c r="C11" s="454"/>
      <c r="D11" s="171">
        <v>0.98</v>
      </c>
      <c r="E11" s="171">
        <v>0.2</v>
      </c>
      <c r="F11" s="455"/>
      <c r="G11" s="456"/>
      <c r="H11" s="473"/>
      <c r="I11" s="460"/>
      <c r="J11" s="482"/>
      <c r="K11" s="173"/>
      <c r="L11" s="173"/>
    </row>
    <row r="12" spans="1:26" ht="23.25" customHeight="1" x14ac:dyDescent="0.3">
      <c r="B12" s="452"/>
      <c r="C12" s="454"/>
      <c r="D12" s="171">
        <v>0.98</v>
      </c>
      <c r="E12" s="171">
        <v>0.2</v>
      </c>
      <c r="F12" s="455"/>
      <c r="G12" s="456"/>
      <c r="H12" s="473"/>
      <c r="I12" s="460"/>
      <c r="J12" s="482"/>
      <c r="K12" s="173"/>
      <c r="L12" s="173"/>
    </row>
    <row r="13" spans="1:26" ht="23.25" customHeight="1" x14ac:dyDescent="0.3">
      <c r="B13" s="452"/>
      <c r="C13" s="454"/>
      <c r="D13" s="171">
        <v>0.98</v>
      </c>
      <c r="E13" s="171">
        <v>0.15</v>
      </c>
      <c r="F13" s="455"/>
      <c r="G13" s="456"/>
      <c r="H13" s="473"/>
      <c r="I13" s="460"/>
      <c r="J13" s="482"/>
      <c r="K13" s="173"/>
      <c r="L13" s="208"/>
    </row>
    <row r="14" spans="1:26" ht="23.25" customHeight="1" x14ac:dyDescent="0.3">
      <c r="B14" s="452"/>
      <c r="C14" s="454"/>
      <c r="D14" s="171">
        <v>0.98</v>
      </c>
      <c r="E14" s="171">
        <v>0.15</v>
      </c>
      <c r="F14" s="455"/>
      <c r="G14" s="456"/>
      <c r="H14" s="473"/>
      <c r="I14" s="460"/>
      <c r="J14" s="482"/>
      <c r="K14" s="173"/>
      <c r="L14" s="208"/>
    </row>
    <row r="15" spans="1:26" ht="23.25" customHeight="1" x14ac:dyDescent="0.3">
      <c r="B15" s="452"/>
      <c r="C15" s="454"/>
      <c r="D15" s="171">
        <v>0.98</v>
      </c>
      <c r="E15" s="171">
        <v>0.1</v>
      </c>
      <c r="F15" s="455"/>
      <c r="G15" s="456"/>
      <c r="H15" s="473"/>
      <c r="I15" s="460"/>
      <c r="J15" s="482"/>
      <c r="K15" s="173"/>
      <c r="L15" s="208"/>
      <c r="M15" s="192"/>
      <c r="N15" s="192"/>
      <c r="O15" s="192"/>
      <c r="P15" s="192"/>
      <c r="Q15" s="192"/>
    </row>
    <row r="16" spans="1:26" s="154" customFormat="1" ht="23.25" customHeight="1" x14ac:dyDescent="0.3">
      <c r="A16" s="152"/>
      <c r="B16" s="452"/>
      <c r="C16" s="174" t="s">
        <v>361</v>
      </c>
      <c r="D16" s="171">
        <v>0.95</v>
      </c>
      <c r="E16" s="171">
        <v>1</v>
      </c>
      <c r="F16" s="171">
        <v>0.4</v>
      </c>
      <c r="G16" s="175" t="s">
        <v>357</v>
      </c>
      <c r="H16" s="473"/>
      <c r="I16" s="460"/>
      <c r="J16" s="482"/>
      <c r="K16" s="152"/>
      <c r="L16" s="152"/>
      <c r="M16" s="192"/>
      <c r="N16" s="240" t="s">
        <v>355</v>
      </c>
      <c r="O16" s="241">
        <f>+H9</f>
        <v>0.95599999999999996</v>
      </c>
      <c r="P16" s="192"/>
      <c r="Q16" s="192"/>
      <c r="U16" s="152"/>
      <c r="V16" s="152"/>
      <c r="W16" s="152"/>
      <c r="X16" s="152"/>
      <c r="Y16" s="152"/>
      <c r="Z16" s="152"/>
    </row>
    <row r="17" spans="1:26" s="154" customFormat="1" ht="23.25" customHeight="1" x14ac:dyDescent="0.3">
      <c r="A17" s="152"/>
      <c r="B17" s="453"/>
      <c r="C17" s="176" t="s">
        <v>362</v>
      </c>
      <c r="D17" s="177">
        <f>10.5%/12%</f>
        <v>0.875</v>
      </c>
      <c r="E17" s="177">
        <v>1</v>
      </c>
      <c r="F17" s="178" t="s">
        <v>227</v>
      </c>
      <c r="G17" s="179" t="s">
        <v>357</v>
      </c>
      <c r="H17" s="474"/>
      <c r="I17" s="465"/>
      <c r="J17" s="486"/>
      <c r="K17" s="152"/>
      <c r="L17" s="152"/>
      <c r="M17" s="192"/>
      <c r="N17" s="240" t="s">
        <v>363</v>
      </c>
      <c r="O17" s="241">
        <f>+H18</f>
        <v>0.93840000000000001</v>
      </c>
      <c r="P17" s="192"/>
      <c r="Q17" s="192"/>
      <c r="U17" s="152"/>
      <c r="V17" s="152"/>
      <c r="W17" s="152"/>
      <c r="X17" s="152"/>
      <c r="Y17" s="152"/>
      <c r="Z17" s="152"/>
    </row>
    <row r="18" spans="1:26" s="154" customFormat="1" ht="18" customHeight="1" x14ac:dyDescent="0.3">
      <c r="A18" s="152"/>
      <c r="B18" s="487" t="s">
        <v>363</v>
      </c>
      <c r="C18" s="466" t="s">
        <v>364</v>
      </c>
      <c r="D18" s="180">
        <v>0.95</v>
      </c>
      <c r="E18" s="180">
        <v>0.55000000000000004</v>
      </c>
      <c r="F18" s="469">
        <v>0.6</v>
      </c>
      <c r="G18" s="181" t="s">
        <v>357</v>
      </c>
      <c r="H18" s="443">
        <f>+D18*E18*F18+D19*E19*F18+D21*E21*F21+D20*E20*F18</f>
        <v>0.93840000000000001</v>
      </c>
      <c r="I18" s="459" t="s">
        <v>510</v>
      </c>
      <c r="J18" s="481" t="s">
        <v>359</v>
      </c>
      <c r="K18" s="152"/>
      <c r="L18" s="152"/>
      <c r="M18" s="192"/>
      <c r="N18" s="240" t="s">
        <v>366</v>
      </c>
      <c r="O18" s="241">
        <f>+H22</f>
        <v>0.89797142857142864</v>
      </c>
      <c r="P18" s="192"/>
      <c r="Q18" s="192"/>
      <c r="U18" s="152"/>
      <c r="V18" s="152"/>
      <c r="W18" s="152"/>
      <c r="X18" s="152"/>
      <c r="Y18" s="152"/>
      <c r="Z18" s="152"/>
    </row>
    <row r="19" spans="1:26" s="154" customFormat="1" ht="18" customHeight="1" x14ac:dyDescent="0.3">
      <c r="A19" s="152"/>
      <c r="B19" s="452"/>
      <c r="C19" s="467"/>
      <c r="D19" s="171">
        <v>0.99</v>
      </c>
      <c r="E19" s="171">
        <v>0.05</v>
      </c>
      <c r="F19" s="470"/>
      <c r="G19" s="175" t="s">
        <v>357</v>
      </c>
      <c r="H19" s="444"/>
      <c r="I19" s="460"/>
      <c r="J19" s="482"/>
      <c r="K19" s="152"/>
      <c r="L19" s="152"/>
      <c r="M19" s="192"/>
      <c r="N19" s="192"/>
      <c r="O19" s="192"/>
      <c r="P19" s="192"/>
      <c r="Q19" s="192"/>
      <c r="U19" s="152"/>
      <c r="V19" s="152"/>
      <c r="W19" s="152"/>
      <c r="X19" s="152"/>
      <c r="Y19" s="152"/>
      <c r="Z19" s="152"/>
    </row>
    <row r="20" spans="1:26" s="154" customFormat="1" ht="18" customHeight="1" x14ac:dyDescent="0.3">
      <c r="A20" s="152"/>
      <c r="B20" s="452"/>
      <c r="C20" s="468"/>
      <c r="D20" s="172">
        <v>0.98</v>
      </c>
      <c r="E20" s="172">
        <v>0.4</v>
      </c>
      <c r="F20" s="471"/>
      <c r="G20" s="209" t="s">
        <v>357</v>
      </c>
      <c r="H20" s="444"/>
      <c r="I20" s="460"/>
      <c r="J20" s="482"/>
      <c r="K20" s="152"/>
      <c r="L20" s="152"/>
      <c r="M20" s="192"/>
      <c r="N20" s="192"/>
      <c r="O20" s="192"/>
      <c r="P20" s="192"/>
      <c r="Q20" s="192"/>
      <c r="U20" s="152"/>
      <c r="V20" s="152"/>
      <c r="W20" s="152"/>
      <c r="X20" s="152"/>
      <c r="Y20" s="152"/>
      <c r="Z20" s="152"/>
    </row>
    <row r="21" spans="1:26" s="154" customFormat="1" ht="18" customHeight="1" x14ac:dyDescent="0.3">
      <c r="A21" s="152"/>
      <c r="B21" s="452"/>
      <c r="C21" s="174" t="s">
        <v>504</v>
      </c>
      <c r="D21" s="222">
        <f>0.45/0.5</f>
        <v>0.9</v>
      </c>
      <c r="E21" s="171">
        <v>1</v>
      </c>
      <c r="F21" s="171">
        <v>0.4</v>
      </c>
      <c r="G21" s="175" t="s">
        <v>357</v>
      </c>
      <c r="H21" s="444"/>
      <c r="I21" s="460"/>
      <c r="J21" s="482"/>
      <c r="K21" s="152"/>
      <c r="L21" s="152"/>
      <c r="M21" s="192"/>
      <c r="N21" s="192"/>
      <c r="O21" s="192"/>
      <c r="P21" s="192"/>
      <c r="Q21" s="192"/>
      <c r="U21" s="152"/>
      <c r="V21" s="152"/>
      <c r="W21" s="152"/>
      <c r="X21" s="152"/>
      <c r="Y21" s="152"/>
      <c r="Z21" s="152"/>
    </row>
    <row r="22" spans="1:26" ht="17.100000000000001" customHeight="1" x14ac:dyDescent="0.3">
      <c r="B22" s="461" t="s">
        <v>366</v>
      </c>
      <c r="C22" s="466" t="s">
        <v>367</v>
      </c>
      <c r="D22" s="180">
        <v>0.97</v>
      </c>
      <c r="E22" s="182">
        <v>0.3</v>
      </c>
      <c r="F22" s="469">
        <v>0.4</v>
      </c>
      <c r="G22" s="181" t="s">
        <v>357</v>
      </c>
      <c r="H22" s="472">
        <f>+F22*E22*D22+F22*E23*D23+F22*E24*D24+F22*E25*D25+D26*E26*F22+D27*E27*F22+D28*E28*F28</f>
        <v>0.89797142857142864</v>
      </c>
      <c r="I22" s="475" t="s">
        <v>511</v>
      </c>
      <c r="J22" s="478" t="s">
        <v>359</v>
      </c>
      <c r="K22" s="183"/>
    </row>
    <row r="23" spans="1:26" ht="17.100000000000001" customHeight="1" x14ac:dyDescent="0.3">
      <c r="B23" s="462"/>
      <c r="C23" s="467"/>
      <c r="D23" s="222">
        <f>0.12/0.14</f>
        <v>0.85714285714285698</v>
      </c>
      <c r="E23" s="184">
        <v>0.2</v>
      </c>
      <c r="F23" s="470"/>
      <c r="G23" s="175" t="s">
        <v>357</v>
      </c>
      <c r="H23" s="473"/>
      <c r="I23" s="476"/>
      <c r="J23" s="479"/>
      <c r="M23" s="205"/>
    </row>
    <row r="24" spans="1:26" ht="17.100000000000001" customHeight="1" x14ac:dyDescent="0.3">
      <c r="B24" s="462"/>
      <c r="C24" s="467"/>
      <c r="D24" s="222">
        <v>0.95</v>
      </c>
      <c r="E24" s="184">
        <v>0.25</v>
      </c>
      <c r="F24" s="470"/>
      <c r="G24" s="175" t="s">
        <v>357</v>
      </c>
      <c r="H24" s="473"/>
      <c r="I24" s="476"/>
      <c r="J24" s="479"/>
      <c r="K24" s="183"/>
    </row>
    <row r="25" spans="1:26" ht="17.100000000000001" customHeight="1" x14ac:dyDescent="0.3">
      <c r="B25" s="462"/>
      <c r="C25" s="467"/>
      <c r="D25" s="222">
        <v>0.75</v>
      </c>
      <c r="E25" s="184">
        <v>0.15</v>
      </c>
      <c r="F25" s="470"/>
      <c r="G25" s="175" t="s">
        <v>357</v>
      </c>
      <c r="H25" s="473"/>
      <c r="I25" s="476"/>
      <c r="J25" s="479"/>
      <c r="K25" s="183"/>
      <c r="L25" s="223"/>
    </row>
    <row r="26" spans="1:26" ht="17.100000000000001" customHeight="1" x14ac:dyDescent="0.3">
      <c r="B26" s="462"/>
      <c r="C26" s="467"/>
      <c r="D26" s="222">
        <f>+(0.9)</f>
        <v>0.9</v>
      </c>
      <c r="E26" s="184">
        <v>0.05</v>
      </c>
      <c r="F26" s="470"/>
      <c r="G26" s="175" t="s">
        <v>357</v>
      </c>
      <c r="H26" s="473"/>
      <c r="I26" s="476"/>
      <c r="J26" s="479"/>
      <c r="K26" s="183"/>
    </row>
    <row r="27" spans="1:26" ht="17.100000000000001" customHeight="1" x14ac:dyDescent="0.3">
      <c r="B27" s="462"/>
      <c r="C27" s="483"/>
      <c r="D27" s="177">
        <f>+(0.75)</f>
        <v>0.75</v>
      </c>
      <c r="E27" s="185">
        <v>0.05</v>
      </c>
      <c r="F27" s="484"/>
      <c r="G27" s="179" t="s">
        <v>357</v>
      </c>
      <c r="H27" s="473"/>
      <c r="I27" s="476"/>
      <c r="J27" s="479"/>
      <c r="K27" s="183"/>
    </row>
    <row r="28" spans="1:26" ht="20.25" customHeight="1" x14ac:dyDescent="0.3">
      <c r="B28" s="463"/>
      <c r="C28" s="204" t="s">
        <v>365</v>
      </c>
      <c r="D28" s="177">
        <v>0.9</v>
      </c>
      <c r="E28" s="177">
        <v>1</v>
      </c>
      <c r="F28" s="178">
        <v>0.6</v>
      </c>
      <c r="G28" s="179" t="s">
        <v>357</v>
      </c>
      <c r="H28" s="474"/>
      <c r="I28" s="477"/>
      <c r="J28" s="480"/>
      <c r="K28" s="187"/>
      <c r="L28" s="187"/>
      <c r="M28" s="187"/>
      <c r="N28" s="187"/>
      <c r="O28" s="187"/>
      <c r="P28" s="187"/>
      <c r="Q28" s="187"/>
    </row>
    <row r="29" spans="1:26" s="193" customFormat="1" ht="6.75" customHeight="1" x14ac:dyDescent="0.3">
      <c r="B29" s="233"/>
      <c r="C29" s="233"/>
      <c r="D29" s="227"/>
      <c r="E29" s="227"/>
      <c r="F29" s="228"/>
      <c r="G29" s="229"/>
      <c r="H29" s="230"/>
      <c r="I29" s="231"/>
      <c r="J29" s="232"/>
      <c r="K29" s="191"/>
      <c r="L29" s="191"/>
      <c r="M29" s="191"/>
      <c r="N29" s="191"/>
      <c r="O29" s="191"/>
      <c r="P29" s="191"/>
      <c r="Q29" s="191"/>
      <c r="R29" s="192"/>
      <c r="S29" s="192"/>
      <c r="T29" s="192"/>
    </row>
    <row r="30" spans="1:26" s="193" customFormat="1" ht="12" customHeight="1" x14ac:dyDescent="0.3">
      <c r="B30" s="195" t="s">
        <v>556</v>
      </c>
      <c r="C30" s="233"/>
      <c r="D30" s="227"/>
      <c r="E30" s="227"/>
      <c r="F30" s="228"/>
      <c r="G30" s="229"/>
      <c r="H30" s="230"/>
      <c r="I30" s="231"/>
      <c r="J30" s="232"/>
      <c r="K30" s="191"/>
      <c r="L30" s="191"/>
      <c r="M30" s="191"/>
      <c r="N30" s="191"/>
      <c r="O30" s="191"/>
      <c r="P30" s="191"/>
      <c r="Q30" s="191"/>
      <c r="R30" s="192"/>
      <c r="S30" s="192"/>
      <c r="T30" s="192"/>
    </row>
    <row r="31" spans="1:26" ht="12" customHeight="1" x14ac:dyDescent="0.3">
      <c r="B31" s="186" t="s">
        <v>553</v>
      </c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</row>
    <row r="32" spans="1:26" ht="12" customHeight="1" x14ac:dyDescent="0.3">
      <c r="B32" s="188" t="s">
        <v>557</v>
      </c>
      <c r="C32" s="189"/>
      <c r="D32" s="187"/>
      <c r="E32" s="187"/>
      <c r="F32" s="187"/>
      <c r="G32" s="187"/>
      <c r="H32" s="190"/>
      <c r="I32" s="190"/>
      <c r="J32" s="190"/>
      <c r="K32" s="191"/>
      <c r="L32" s="191"/>
      <c r="M32" s="191"/>
      <c r="N32" s="191"/>
      <c r="O32" s="191"/>
      <c r="P32" s="191"/>
      <c r="Q32" s="191"/>
      <c r="R32" s="192"/>
      <c r="S32" s="192"/>
      <c r="T32" s="192"/>
      <c r="U32" s="193"/>
      <c r="V32" s="193"/>
      <c r="W32" s="193"/>
      <c r="X32" s="193"/>
      <c r="Y32" s="193"/>
      <c r="Z32" s="193"/>
    </row>
    <row r="33" spans="2:26" ht="12.75" customHeight="1" x14ac:dyDescent="0.3">
      <c r="B33" s="188"/>
      <c r="C33" s="189"/>
      <c r="D33" s="187"/>
      <c r="E33" s="187"/>
      <c r="F33" s="187"/>
      <c r="G33" s="187"/>
      <c r="H33" s="190"/>
      <c r="I33" s="190"/>
      <c r="J33" s="190"/>
      <c r="K33" s="191"/>
      <c r="L33" s="191"/>
      <c r="M33" s="191"/>
      <c r="N33" s="191"/>
      <c r="O33" s="191"/>
      <c r="P33" s="191"/>
      <c r="Q33" s="191"/>
      <c r="R33" s="192"/>
      <c r="S33" s="192"/>
      <c r="T33" s="192"/>
      <c r="U33" s="193"/>
      <c r="V33" s="193"/>
      <c r="W33" s="193"/>
      <c r="X33" s="193"/>
      <c r="Y33" s="193"/>
      <c r="Z33" s="193"/>
    </row>
    <row r="34" spans="2:26" ht="15.75" customHeight="1" x14ac:dyDescent="0.3">
      <c r="B34" s="457" t="s">
        <v>368</v>
      </c>
      <c r="C34" s="457"/>
      <c r="D34" s="457"/>
      <c r="E34" s="457"/>
      <c r="F34" s="457"/>
      <c r="G34" s="457"/>
      <c r="H34" s="457"/>
      <c r="I34" s="457"/>
      <c r="J34" s="457"/>
      <c r="K34" s="191"/>
      <c r="L34" s="191"/>
      <c r="M34" s="191"/>
      <c r="N34" s="191"/>
      <c r="O34" s="191"/>
      <c r="P34" s="191"/>
      <c r="Q34" s="191"/>
      <c r="R34" s="192"/>
      <c r="S34" s="192"/>
      <c r="T34" s="192"/>
      <c r="U34" s="193"/>
      <c r="V34" s="193"/>
      <c r="W34" s="193"/>
      <c r="X34" s="193"/>
      <c r="Y34" s="193"/>
      <c r="Z34" s="193"/>
    </row>
    <row r="35" spans="2:26" ht="15.75" customHeight="1" x14ac:dyDescent="0.3">
      <c r="B35" s="189" t="s">
        <v>369</v>
      </c>
      <c r="C35" s="189"/>
      <c r="D35" s="187"/>
      <c r="E35" s="187"/>
      <c r="F35" s="187"/>
      <c r="G35" s="187"/>
      <c r="H35" s="194"/>
      <c r="I35" s="194"/>
      <c r="J35" s="194"/>
      <c r="K35" s="194"/>
      <c r="L35" s="194"/>
      <c r="M35" s="191"/>
      <c r="N35" s="191"/>
      <c r="O35" s="191"/>
      <c r="P35" s="191"/>
      <c r="Q35" s="191"/>
      <c r="R35" s="192"/>
      <c r="S35" s="192"/>
      <c r="T35" s="192"/>
      <c r="U35" s="193"/>
      <c r="V35" s="193"/>
      <c r="W35" s="193"/>
      <c r="X35" s="193"/>
      <c r="Y35" s="193"/>
      <c r="Z35" s="193"/>
    </row>
    <row r="36" spans="2:26" ht="15.75" customHeight="1" x14ac:dyDescent="0.3">
      <c r="B36" s="189" t="s">
        <v>370</v>
      </c>
      <c r="C36" s="189"/>
      <c r="D36" s="189"/>
      <c r="E36" s="189"/>
      <c r="F36" s="189"/>
      <c r="G36" s="189"/>
      <c r="H36" s="194"/>
      <c r="I36" s="194"/>
      <c r="J36" s="194"/>
      <c r="K36" s="194"/>
      <c r="L36" s="194"/>
      <c r="M36" s="191"/>
      <c r="N36" s="191"/>
      <c r="O36" s="191"/>
      <c r="P36" s="191"/>
      <c r="Q36" s="191"/>
      <c r="R36" s="192"/>
      <c r="S36" s="192"/>
      <c r="T36" s="192"/>
      <c r="U36" s="193"/>
      <c r="V36" s="193"/>
      <c r="W36" s="193"/>
      <c r="X36" s="193"/>
      <c r="Y36" s="193"/>
      <c r="Z36" s="193"/>
    </row>
    <row r="37" spans="2:26" ht="15.75" customHeight="1" x14ac:dyDescent="0.3">
      <c r="B37" s="189" t="s">
        <v>371</v>
      </c>
      <c r="C37" s="189"/>
      <c r="D37" s="189"/>
      <c r="E37" s="189"/>
      <c r="F37" s="189"/>
      <c r="G37" s="189"/>
      <c r="H37" s="194"/>
      <c r="I37" s="194"/>
      <c r="J37" s="194"/>
      <c r="K37" s="194"/>
      <c r="L37" s="194"/>
      <c r="M37" s="191"/>
      <c r="N37" s="191"/>
      <c r="O37" s="191"/>
      <c r="P37" s="191"/>
      <c r="Q37" s="191"/>
      <c r="R37" s="192"/>
      <c r="S37" s="192"/>
      <c r="T37" s="192"/>
      <c r="U37" s="193"/>
      <c r="V37" s="193"/>
      <c r="W37" s="193"/>
      <c r="X37" s="193"/>
      <c r="Y37" s="193"/>
      <c r="Z37" s="193"/>
    </row>
    <row r="38" spans="2:26" ht="15.75" customHeight="1" x14ac:dyDescent="0.3">
      <c r="B38" s="189" t="s">
        <v>372</v>
      </c>
      <c r="C38" s="189"/>
      <c r="D38" s="189"/>
      <c r="E38" s="189"/>
      <c r="F38" s="189"/>
      <c r="G38" s="189"/>
      <c r="H38" s="194"/>
      <c r="I38" s="194"/>
      <c r="J38" s="194"/>
      <c r="K38" s="194"/>
      <c r="L38" s="194"/>
      <c r="M38" s="191"/>
      <c r="N38" s="191"/>
      <c r="O38" s="191"/>
      <c r="P38" s="191"/>
      <c r="Q38" s="191"/>
      <c r="R38" s="192"/>
      <c r="S38" s="192"/>
      <c r="T38" s="192"/>
      <c r="U38" s="193"/>
      <c r="V38" s="193"/>
      <c r="W38" s="193"/>
      <c r="X38" s="193"/>
      <c r="Y38" s="193"/>
      <c r="Z38" s="193"/>
    </row>
    <row r="39" spans="2:26" ht="30" customHeight="1" x14ac:dyDescent="0.3">
      <c r="B39" s="189"/>
      <c r="C39" s="189"/>
      <c r="D39" s="189"/>
      <c r="E39" s="189"/>
      <c r="F39" s="189"/>
      <c r="G39" s="189"/>
      <c r="H39" s="195"/>
      <c r="I39" s="195"/>
      <c r="J39" s="195"/>
      <c r="K39" s="195"/>
      <c r="L39" s="195"/>
      <c r="M39" s="195"/>
      <c r="N39" s="195"/>
      <c r="O39" s="195"/>
      <c r="P39" s="195"/>
      <c r="Q39" s="195"/>
      <c r="R39" s="192"/>
      <c r="S39" s="192"/>
      <c r="T39" s="192"/>
      <c r="U39" s="193"/>
      <c r="V39" s="193"/>
      <c r="W39" s="193"/>
      <c r="X39" s="193"/>
      <c r="Y39" s="193"/>
      <c r="Z39" s="193"/>
    </row>
    <row r="40" spans="2:26" ht="15.75" customHeight="1" x14ac:dyDescent="0.3">
      <c r="B40" s="458" t="s">
        <v>373</v>
      </c>
      <c r="C40" s="458"/>
      <c r="D40" s="458"/>
      <c r="E40" s="458"/>
      <c r="F40" s="458"/>
      <c r="G40" s="458"/>
      <c r="H40" s="458"/>
      <c r="I40" s="458"/>
      <c r="J40" s="458"/>
      <c r="K40" s="194"/>
      <c r="L40" s="194"/>
      <c r="M40" s="191"/>
      <c r="N40" s="191"/>
      <c r="O40" s="191"/>
      <c r="P40" s="191"/>
      <c r="Q40" s="191"/>
      <c r="R40" s="192"/>
      <c r="S40" s="192"/>
      <c r="T40" s="192"/>
      <c r="U40" s="193"/>
      <c r="V40" s="193"/>
      <c r="W40" s="193"/>
      <c r="X40" s="193"/>
      <c r="Y40" s="193"/>
      <c r="Z40" s="193"/>
    </row>
    <row r="41" spans="2:26" ht="15.75" customHeight="1" x14ac:dyDescent="0.3">
      <c r="B41" s="189" t="s">
        <v>374</v>
      </c>
      <c r="C41" s="189"/>
      <c r="D41" s="189"/>
      <c r="E41" s="189"/>
      <c r="F41" s="189"/>
      <c r="G41" s="189"/>
      <c r="H41" s="194"/>
      <c r="I41" s="194"/>
      <c r="J41" s="194"/>
      <c r="K41" s="194"/>
      <c r="L41" s="194"/>
      <c r="M41" s="191"/>
      <c r="N41" s="191"/>
      <c r="O41" s="191"/>
      <c r="P41" s="191"/>
      <c r="Q41" s="191"/>
      <c r="R41" s="192"/>
      <c r="S41" s="192"/>
      <c r="T41" s="192"/>
      <c r="U41" s="193"/>
      <c r="V41" s="193"/>
      <c r="W41" s="193"/>
      <c r="X41" s="193"/>
      <c r="Y41" s="193"/>
      <c r="Z41" s="193"/>
    </row>
    <row r="42" spans="2:26" x14ac:dyDescent="0.3">
      <c r="B42" s="189" t="s">
        <v>505</v>
      </c>
      <c r="C42" s="189"/>
      <c r="D42" s="189"/>
      <c r="E42" s="189"/>
      <c r="F42" s="189"/>
      <c r="G42" s="189"/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192"/>
      <c r="S42" s="192"/>
      <c r="T42" s="192"/>
      <c r="U42" s="193"/>
      <c r="V42" s="193"/>
      <c r="W42" s="193"/>
      <c r="X42" s="193"/>
      <c r="Y42" s="193"/>
      <c r="Z42" s="193"/>
    </row>
    <row r="43" spans="2:26" ht="16.5" customHeight="1" x14ac:dyDescent="0.3">
      <c r="B43" s="189"/>
      <c r="C43" s="196"/>
      <c r="D43" s="196"/>
      <c r="E43" s="196"/>
      <c r="F43" s="196"/>
      <c r="G43" s="196"/>
      <c r="H43" s="194"/>
      <c r="I43" s="194"/>
      <c r="J43" s="194"/>
      <c r="K43" s="194"/>
      <c r="L43" s="194"/>
      <c r="M43" s="191"/>
      <c r="N43" s="191"/>
      <c r="O43" s="191"/>
      <c r="P43" s="191"/>
      <c r="Q43" s="191"/>
      <c r="R43" s="192"/>
      <c r="S43" s="192"/>
      <c r="T43" s="192"/>
      <c r="U43" s="193"/>
      <c r="V43" s="193"/>
      <c r="W43" s="193"/>
      <c r="X43" s="193"/>
      <c r="Y43" s="193"/>
      <c r="Z43" s="193"/>
    </row>
    <row r="44" spans="2:26" ht="19.5" customHeight="1" x14ac:dyDescent="0.3">
      <c r="B44" s="197" t="s">
        <v>375</v>
      </c>
      <c r="C44" s="189"/>
      <c r="D44" s="189"/>
      <c r="E44" s="189"/>
      <c r="F44" s="189"/>
      <c r="G44" s="189"/>
    </row>
    <row r="45" spans="2:26" x14ac:dyDescent="0.3">
      <c r="B45" s="198" t="s">
        <v>376</v>
      </c>
    </row>
    <row r="46" spans="2:26" x14ac:dyDescent="0.3">
      <c r="B46" s="198" t="s">
        <v>506</v>
      </c>
      <c r="H46" s="154"/>
      <c r="I46" s="154"/>
      <c r="J46" s="154"/>
    </row>
    <row r="47" spans="2:26" x14ac:dyDescent="0.3">
      <c r="C47" s="154"/>
      <c r="D47" s="154"/>
      <c r="E47" s="154"/>
      <c r="F47" s="154"/>
      <c r="G47" s="154"/>
    </row>
    <row r="48" spans="2:26" x14ac:dyDescent="0.3">
      <c r="B48" s="154"/>
    </row>
  </sheetData>
  <mergeCells count="25">
    <mergeCell ref="B34:J34"/>
    <mergeCell ref="B40:J40"/>
    <mergeCell ref="I18:I21"/>
    <mergeCell ref="B22:B28"/>
    <mergeCell ref="I9:I17"/>
    <mergeCell ref="C18:C20"/>
    <mergeCell ref="F18:F20"/>
    <mergeCell ref="H22:H28"/>
    <mergeCell ref="I22:I28"/>
    <mergeCell ref="J22:J28"/>
    <mergeCell ref="J18:J21"/>
    <mergeCell ref="C22:C27"/>
    <mergeCell ref="F22:F27"/>
    <mergeCell ref="J9:J17"/>
    <mergeCell ref="H9:H17"/>
    <mergeCell ref="B18:B21"/>
    <mergeCell ref="H18:H21"/>
    <mergeCell ref="B1:D1"/>
    <mergeCell ref="B2:G2"/>
    <mergeCell ref="B3:G3"/>
    <mergeCell ref="B4:G4"/>
    <mergeCell ref="B9:B17"/>
    <mergeCell ref="C10:C15"/>
    <mergeCell ref="F10:F15"/>
    <mergeCell ref="G10:G15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showGridLines="0" showRowColHeaders="0" topLeftCell="A7" workbookViewId="0">
      <selection activeCell="C25" sqref="C25"/>
    </sheetView>
  </sheetViews>
  <sheetFormatPr defaultColWidth="9.109375" defaultRowHeight="14.4" x14ac:dyDescent="0.3"/>
  <cols>
    <col min="1" max="1" width="9.109375" style="100"/>
    <col min="2" max="2" width="110.6640625" style="86" customWidth="1"/>
    <col min="3" max="3" width="9.88671875" style="93" bestFit="1" customWidth="1"/>
    <col min="4" max="4" width="101" style="93" customWidth="1"/>
    <col min="5" max="16384" width="9.109375" style="86"/>
  </cols>
  <sheetData>
    <row r="1" spans="1:4" hidden="1" x14ac:dyDescent="0.3">
      <c r="A1" s="100" t="s">
        <v>187</v>
      </c>
    </row>
    <row r="2" spans="1:4" hidden="1" x14ac:dyDescent="0.3">
      <c r="A2" s="100" t="s">
        <v>188</v>
      </c>
    </row>
    <row r="3" spans="1:4" hidden="1" x14ac:dyDescent="0.3">
      <c r="A3" s="100" t="s">
        <v>189</v>
      </c>
    </row>
    <row r="4" spans="1:4" hidden="1" x14ac:dyDescent="0.3"/>
    <row r="5" spans="1:4" hidden="1" x14ac:dyDescent="0.3"/>
    <row r="6" spans="1:4" hidden="1" x14ac:dyDescent="0.3"/>
    <row r="11" spans="1:4" ht="42" customHeight="1" x14ac:dyDescent="0.3">
      <c r="B11" s="489" t="s">
        <v>191</v>
      </c>
      <c r="C11" s="489"/>
      <c r="D11" s="489"/>
    </row>
    <row r="12" spans="1:4" s="88" customFormat="1" ht="30" customHeight="1" x14ac:dyDescent="0.3">
      <c r="A12" s="101"/>
      <c r="B12" s="87" t="s">
        <v>155</v>
      </c>
      <c r="C12" s="98" t="s">
        <v>190</v>
      </c>
      <c r="D12" s="99" t="s">
        <v>154</v>
      </c>
    </row>
    <row r="13" spans="1:4" ht="24.9" customHeight="1" x14ac:dyDescent="0.3">
      <c r="B13" s="89" t="s">
        <v>156</v>
      </c>
      <c r="C13" s="91"/>
      <c r="D13" s="92"/>
    </row>
    <row r="14" spans="1:4" ht="24.9" customHeight="1" x14ac:dyDescent="0.3">
      <c r="B14" s="89" t="s">
        <v>157</v>
      </c>
      <c r="C14" s="91"/>
      <c r="D14" s="92"/>
    </row>
    <row r="15" spans="1:4" ht="24.9" customHeight="1" x14ac:dyDescent="0.3">
      <c r="B15" s="89" t="s">
        <v>158</v>
      </c>
      <c r="C15" s="91"/>
      <c r="D15" s="92"/>
    </row>
    <row r="16" spans="1:4" ht="24.9" customHeight="1" x14ac:dyDescent="0.3">
      <c r="B16" s="89" t="s">
        <v>159</v>
      </c>
      <c r="C16" s="91"/>
      <c r="D16" s="92"/>
    </row>
    <row r="17" spans="2:4" ht="24.9" customHeight="1" x14ac:dyDescent="0.3">
      <c r="B17" s="90" t="s">
        <v>160</v>
      </c>
      <c r="C17" s="91"/>
      <c r="D17" s="92"/>
    </row>
    <row r="18" spans="2:4" ht="24.9" customHeight="1" x14ac:dyDescent="0.3">
      <c r="B18" s="90" t="s">
        <v>161</v>
      </c>
      <c r="C18" s="91"/>
      <c r="D18" s="92"/>
    </row>
    <row r="19" spans="2:4" ht="24.9" customHeight="1" x14ac:dyDescent="0.3">
      <c r="B19" s="90" t="s">
        <v>162</v>
      </c>
      <c r="C19" s="91"/>
      <c r="D19" s="92"/>
    </row>
    <row r="20" spans="2:4" ht="30" customHeight="1" x14ac:dyDescent="0.3">
      <c r="B20" s="87" t="s">
        <v>163</v>
      </c>
      <c r="C20" s="98" t="s">
        <v>190</v>
      </c>
      <c r="D20" s="99" t="s">
        <v>154</v>
      </c>
    </row>
    <row r="21" spans="2:4" ht="24.9" customHeight="1" x14ac:dyDescent="0.3">
      <c r="B21" s="89" t="s">
        <v>164</v>
      </c>
      <c r="C21" s="91"/>
      <c r="D21" s="92"/>
    </row>
    <row r="22" spans="2:4" ht="24.9" customHeight="1" x14ac:dyDescent="0.3">
      <c r="B22" s="89" t="s">
        <v>165</v>
      </c>
      <c r="C22" s="91"/>
      <c r="D22" s="92"/>
    </row>
    <row r="23" spans="2:4" ht="24.9" customHeight="1" x14ac:dyDescent="0.3">
      <c r="B23" s="89" t="s">
        <v>166</v>
      </c>
      <c r="C23" s="91"/>
      <c r="D23" s="92"/>
    </row>
    <row r="24" spans="2:4" ht="30" customHeight="1" x14ac:dyDescent="0.3">
      <c r="B24" s="87" t="s">
        <v>167</v>
      </c>
      <c r="C24" s="98" t="s">
        <v>190</v>
      </c>
      <c r="D24" s="99" t="s">
        <v>154</v>
      </c>
    </row>
    <row r="25" spans="2:4" ht="24.9" customHeight="1" x14ac:dyDescent="0.3">
      <c r="B25" s="89" t="s">
        <v>168</v>
      </c>
      <c r="C25" s="91"/>
      <c r="D25" s="92"/>
    </row>
    <row r="26" spans="2:4" ht="24.9" customHeight="1" x14ac:dyDescent="0.3">
      <c r="B26" s="89" t="s">
        <v>169</v>
      </c>
      <c r="C26" s="91"/>
      <c r="D26" s="92"/>
    </row>
    <row r="27" spans="2:4" ht="24.9" customHeight="1" x14ac:dyDescent="0.3">
      <c r="B27" s="89" t="s">
        <v>170</v>
      </c>
      <c r="C27" s="91"/>
      <c r="D27" s="92"/>
    </row>
    <row r="28" spans="2:4" ht="24.9" customHeight="1" x14ac:dyDescent="0.3">
      <c r="B28" s="89" t="s">
        <v>171</v>
      </c>
      <c r="C28" s="91"/>
      <c r="D28" s="92"/>
    </row>
    <row r="29" spans="2:4" ht="24.9" customHeight="1" x14ac:dyDescent="0.3">
      <c r="B29" s="89" t="s">
        <v>172</v>
      </c>
      <c r="C29" s="91"/>
      <c r="D29" s="92"/>
    </row>
    <row r="30" spans="2:4" ht="24.9" customHeight="1" x14ac:dyDescent="0.3">
      <c r="B30" s="89" t="s">
        <v>173</v>
      </c>
      <c r="C30" s="91"/>
      <c r="D30" s="92"/>
    </row>
    <row r="31" spans="2:4" ht="24.9" customHeight="1" x14ac:dyDescent="0.3">
      <c r="B31" s="89" t="s">
        <v>174</v>
      </c>
      <c r="C31" s="91"/>
      <c r="D31" s="92"/>
    </row>
    <row r="32" spans="2:4" ht="24.9" customHeight="1" x14ac:dyDescent="0.3">
      <c r="B32" s="89" t="s">
        <v>175</v>
      </c>
      <c r="C32" s="91"/>
      <c r="D32" s="92"/>
    </row>
    <row r="33" spans="2:4" ht="24.9" customHeight="1" x14ac:dyDescent="0.3">
      <c r="B33" s="89" t="s">
        <v>176</v>
      </c>
      <c r="C33" s="91"/>
      <c r="D33" s="92"/>
    </row>
    <row r="34" spans="2:4" ht="30" customHeight="1" x14ac:dyDescent="0.3">
      <c r="B34" s="87" t="s">
        <v>177</v>
      </c>
      <c r="C34" s="98" t="s">
        <v>190</v>
      </c>
      <c r="D34" s="99" t="s">
        <v>154</v>
      </c>
    </row>
    <row r="35" spans="2:4" ht="24.9" customHeight="1" x14ac:dyDescent="0.3">
      <c r="B35" s="89" t="s">
        <v>178</v>
      </c>
      <c r="C35" s="91"/>
      <c r="D35" s="92"/>
    </row>
    <row r="36" spans="2:4" ht="24.9" customHeight="1" x14ac:dyDescent="0.3">
      <c r="B36" s="89" t="s">
        <v>179</v>
      </c>
      <c r="C36" s="91"/>
      <c r="D36" s="92"/>
    </row>
    <row r="37" spans="2:4" ht="24.9" customHeight="1" x14ac:dyDescent="0.3">
      <c r="B37" s="89" t="s">
        <v>180</v>
      </c>
      <c r="C37" s="91"/>
      <c r="D37" s="92"/>
    </row>
    <row r="38" spans="2:4" ht="24.9" customHeight="1" x14ac:dyDescent="0.3">
      <c r="B38" s="89" t="s">
        <v>181</v>
      </c>
      <c r="C38" s="91"/>
      <c r="D38" s="92"/>
    </row>
    <row r="39" spans="2:4" ht="24.9" customHeight="1" x14ac:dyDescent="0.3">
      <c r="B39" s="89" t="s">
        <v>182</v>
      </c>
      <c r="C39" s="91"/>
      <c r="D39" s="92"/>
    </row>
    <row r="40" spans="2:4" ht="24.9" customHeight="1" x14ac:dyDescent="0.3">
      <c r="B40" s="89" t="s">
        <v>183</v>
      </c>
      <c r="C40" s="91"/>
      <c r="D40" s="92"/>
    </row>
    <row r="41" spans="2:4" ht="24.9" customHeight="1" x14ac:dyDescent="0.3">
      <c r="B41" s="89" t="s">
        <v>184</v>
      </c>
      <c r="C41" s="91"/>
      <c r="D41" s="92"/>
    </row>
    <row r="42" spans="2:4" ht="30" customHeight="1" x14ac:dyDescent="0.3">
      <c r="B42" s="488" t="s">
        <v>185</v>
      </c>
      <c r="C42" s="488"/>
      <c r="D42" s="488"/>
    </row>
  </sheetData>
  <mergeCells count="2">
    <mergeCell ref="B42:D42"/>
    <mergeCell ref="B11:D11"/>
  </mergeCells>
  <dataValidations count="1">
    <dataValidation type="list" allowBlank="1" showInputMessage="1" showErrorMessage="1" sqref="C13:C19 C21:C23 C25:C33 C35:C41">
      <formula1>$A$1:$A$3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99dd73-3458-46cc-953e-caad4892d1f1">
      <Terms xmlns="http://schemas.microsoft.com/office/infopath/2007/PartnerControls"/>
    </lcf76f155ced4ddcb4097134ff3c332f>
    <TaxCatchAll xmlns="72d6fbae-d18c-49b9-827b-ef4fa516a32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C405C63CD544F9651A90105E62ED5" ma:contentTypeVersion="18" ma:contentTypeDescription="Criar um novo documento." ma:contentTypeScope="" ma:versionID="b5b9a6e63ead7497e1291ad4e4d5f6fe">
  <xsd:schema xmlns:xsd="http://www.w3.org/2001/XMLSchema" xmlns:xs="http://www.w3.org/2001/XMLSchema" xmlns:p="http://schemas.microsoft.com/office/2006/metadata/properties" xmlns:ns2="5399dd73-3458-46cc-953e-caad4892d1f1" xmlns:ns3="72d6fbae-d18c-49b9-827b-ef4fa516a32b" targetNamespace="http://schemas.microsoft.com/office/2006/metadata/properties" ma:root="true" ma:fieldsID="8db9388855703e4d5ec8932600911a6c" ns2:_="" ns3:_="">
    <xsd:import namespace="5399dd73-3458-46cc-953e-caad4892d1f1"/>
    <xsd:import namespace="72d6fbae-d18c-49b9-827b-ef4fa516a3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9dd73-3458-46cc-953e-caad4892d1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m" ma:readOnly="false" ma:fieldId="{5cf76f15-5ced-4ddc-b409-7134ff3c332f}" ma:taxonomyMulti="true" ma:sspId="78f8d61e-c1e6-4fe7-9260-0b6fc39ada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6fbae-d18c-49b9-827b-ef4fa516a3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a6505b3-669a-478c-8f93-9fb30595d372}" ma:internalName="TaxCatchAll" ma:showField="CatchAllData" ma:web="72d6fbae-d18c-49b9-827b-ef4fa516a3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F46AAD-EC55-4B39-8624-BDA074D2F111}">
  <ds:schemaRefs>
    <ds:schemaRef ds:uri="http://www.w3.org/XML/1998/namespace"/>
    <ds:schemaRef ds:uri="http://schemas.microsoft.com/office/2006/documentManagement/types"/>
    <ds:schemaRef ds:uri="5399dd73-3458-46cc-953e-caad4892d1f1"/>
    <ds:schemaRef ds:uri="72d6fbae-d18c-49b9-827b-ef4fa516a32b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9B5DCD3-72ED-424D-A34D-B0036C9F28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E34992-F566-4721-B007-D78DC9A323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8</vt:i4>
      </vt:variant>
      <vt:variant>
        <vt:lpstr>Intervalos com nome</vt:lpstr>
      </vt:variant>
      <vt:variant>
        <vt:i4>5</vt:i4>
      </vt:variant>
    </vt:vector>
  </HeadingPairs>
  <TitlesOfParts>
    <vt:vector size="13" baseType="lpstr">
      <vt:lpstr>1 - QUAR_2022</vt:lpstr>
      <vt:lpstr>2 - MEM_DESCRITIVA_OE</vt:lpstr>
      <vt:lpstr> 3 - MEM_DESCRITIVA_OP</vt:lpstr>
      <vt:lpstr>4 - MATRIZ_GOP</vt:lpstr>
      <vt:lpstr>5 - DU</vt:lpstr>
      <vt:lpstr>6 - RH</vt:lpstr>
      <vt:lpstr>7 - Metas OE</vt:lpstr>
      <vt:lpstr>6 - SCI</vt:lpstr>
      <vt:lpstr>' 3 - MEM_DESCRITIVA_OP'!Área_de_Impressão</vt:lpstr>
      <vt:lpstr>'1 - QUAR_2022'!Área_de_Impressão</vt:lpstr>
      <vt:lpstr>'2 - MEM_DESCRITIVA_OE'!Área_de_Impressão</vt:lpstr>
      <vt:lpstr>'6 - RH'!Área_de_Impressão</vt:lpstr>
      <vt:lpstr>'7 - Metas OE'!Área_de_Impressão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QUAR 2015</dc:subject>
  <dc:creator>jpf</dc:creator>
  <cp:lastModifiedBy>Utilizador do Windows</cp:lastModifiedBy>
  <cp:lastPrinted>2021-12-10T16:44:30Z</cp:lastPrinted>
  <dcterms:created xsi:type="dcterms:W3CDTF">2010-07-06T15:21:01Z</dcterms:created>
  <dcterms:modified xsi:type="dcterms:W3CDTF">2022-09-29T17:04:49Z</dcterms:modified>
  <cp:category>DDO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0x010100E28C405C63CD544F9651A90105E62ED5</vt:lpwstr>
  </property>
</Properties>
</file>