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7.xml" ContentType="application/vnd.openxmlformats-officedocument.drawingml.chart+xml"/>
  <Override PartName="/xl/drawings/drawing20.xml" ContentType="application/vnd.openxmlformats-officedocument.drawing+xml"/>
  <Override PartName="/xl/charts/chart8.xml" ContentType="application/vnd.openxmlformats-officedocument.drawingml.chart+xml"/>
  <Override PartName="/xl/drawings/drawing21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2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29.xml" ContentType="application/vnd.openxmlformats-officedocument.drawingml.chart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harts/chart30.xml" ContentType="application/vnd.openxmlformats-officedocument.drawingml.chart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vro" defaultThemeVersion="124226"/>
  <bookViews>
    <workbookView xWindow="480" yWindow="510" windowWidth="17400" windowHeight="11655"/>
  </bookViews>
  <sheets>
    <sheet name="Indice" sheetId="39" r:id="rId1"/>
    <sheet name="Glossário" sheetId="41" r:id="rId2"/>
    <sheet name="Nota Introdutória" sheetId="40" r:id="rId3"/>
    <sheet name="GRÁFICO01" sheetId="18" r:id="rId4"/>
    <sheet name="QUADRO01 - CONTINENTE" sheetId="1" r:id="rId5"/>
    <sheet name="QUADRO01 - MADEIRA" sheetId="45" r:id="rId6"/>
    <sheet name="GRÁFICO02" sheetId="19" r:id="rId7"/>
    <sheet name="GRÁFICO03" sheetId="28" r:id="rId8"/>
    <sheet name="GRÁFICO04" sheetId="29" r:id="rId9"/>
    <sheet name="QUADRO02 - CONTINENTE" sheetId="2" r:id="rId10"/>
    <sheet name="QUADRO02 - MADEIRA" sheetId="42" r:id="rId11"/>
    <sheet name="QUADRO03 - CONTINENTE" sheetId="14" r:id="rId12"/>
    <sheet name="QUADRO03 - MADEIRA" sheetId="43" r:id="rId13"/>
    <sheet name="QUADRO04 - CONTINENTE" sheetId="15" r:id="rId14"/>
    <sheet name="QUADRO04 - MADEIRA" sheetId="44" r:id="rId15"/>
    <sheet name="QUADRO05 - CONTINENTE" sheetId="16" r:id="rId16"/>
    <sheet name="QUADRO05 - MADEIRA" sheetId="46" r:id="rId17"/>
    <sheet name="QUADRO06" sheetId="6" r:id="rId18"/>
    <sheet name="QUADRO07" sheetId="17" r:id="rId19"/>
    <sheet name="GRÁFICO05" sheetId="22" r:id="rId20"/>
    <sheet name="GRÁFICO06" sheetId="23" r:id="rId21"/>
    <sheet name="GRÁFICO07" sheetId="24" r:id="rId22"/>
    <sheet name="GRÁFICO08" sheetId="25" r:id="rId23"/>
    <sheet name="QUADRO08 - CONTINENTE" sheetId="7" r:id="rId24"/>
    <sheet name="QUADRO08 - MADEIRA" sheetId="47" r:id="rId25"/>
    <sheet name="QUADRO09" sheetId="8" r:id="rId26"/>
    <sheet name="QUADRO10" sheetId="9" r:id="rId27"/>
    <sheet name="QUADRO11" sheetId="10" r:id="rId28"/>
    <sheet name="QUADRO12" sheetId="11" r:id="rId29"/>
    <sheet name="QUADRO13" sheetId="12" r:id="rId30"/>
    <sheet name="QUADRO14" sheetId="13" r:id="rId31"/>
    <sheet name="QUADRO15" sheetId="30" r:id="rId32"/>
    <sheet name="GRÁFICO25" sheetId="31" r:id="rId33"/>
    <sheet name="QUADRO16" sheetId="32" r:id="rId34"/>
    <sheet name="QUADRO17" sheetId="33" r:id="rId35"/>
    <sheet name="QUADRO18" sheetId="34" r:id="rId36"/>
    <sheet name="QUADRO19" sheetId="35" r:id="rId37"/>
    <sheet name="QUADRO20E21" sheetId="36" r:id="rId38"/>
    <sheet name="QUADRO22" sheetId="38" r:id="rId39"/>
  </sheets>
  <definedNames>
    <definedName name="_xlnm.Print_Area" localSheetId="1">Glossário!$B$4:$C$23</definedName>
    <definedName name="_xlnm.Print_Area" localSheetId="3">GRÁFICO01!$A$1:$H$25</definedName>
    <definedName name="_xlnm.Print_Area" localSheetId="6">GRÁFICO02!$A$1:$L$41</definedName>
    <definedName name="_xlnm.Print_Area" localSheetId="7">GRÁFICO03!$A$1:$M$41</definedName>
    <definedName name="_xlnm.Print_Area" localSheetId="8">GRÁFICO04!$A$1:$H$25</definedName>
    <definedName name="_xlnm.Print_Area" localSheetId="19">GRÁFICO05!$A$1:$H$25</definedName>
    <definedName name="_xlnm.Print_Area" localSheetId="20">GRÁFICO06!$A$1:$H$25</definedName>
    <definedName name="_xlnm.Print_Area" localSheetId="21">GRÁFICO07!$A$1:$H$25</definedName>
    <definedName name="_xlnm.Print_Area" localSheetId="22">GRÁFICO08!$A$1:$H$25</definedName>
    <definedName name="_xlnm.Print_Area" localSheetId="32">GRÁFICO25!$A$1:$N$41</definedName>
    <definedName name="_xlnm.Print_Area" localSheetId="0">Indice!$B$2:$E$125</definedName>
    <definedName name="_xlnm.Print_Area" localSheetId="2">'Nota Introdutória'!$B$4:$D$8</definedName>
    <definedName name="_xlnm.Print_Area" localSheetId="4">'QUADRO01 - CONTINENTE'!$A$1:$O$30</definedName>
    <definedName name="_xlnm.Print_Area" localSheetId="5">'QUADRO01 - MADEIRA'!$A$1:$N$1</definedName>
    <definedName name="_xlnm.Print_Area" localSheetId="10">'QUADRO02 - MADEIRA'!$A$1:$A$116</definedName>
    <definedName name="_xlnm.Print_Area" localSheetId="11">'QUADRO03 - CONTINENTE'!$A$1:$C$23</definedName>
    <definedName name="_xlnm.Print_Area" localSheetId="12">'QUADRO03 - MADEIRA'!$A$1:$A$16</definedName>
    <definedName name="_xlnm.Print_Area" localSheetId="15">'QUADRO05 - CONTINENTE'!$A$1:$E$16</definedName>
    <definedName name="_xlnm.Print_Area" localSheetId="16">'QUADRO05 - MADEIRA'!$A$1:$E$14</definedName>
    <definedName name="_xlnm.Print_Area" localSheetId="25">QUADRO09!$A$1:$Q$33</definedName>
    <definedName name="_xlnm.Print_Area" localSheetId="26">QUADRO10!$A$1:$Q$33</definedName>
    <definedName name="_xlnm.Print_Area" localSheetId="27">QUADRO11!$A$1:$Q$33</definedName>
    <definedName name="_xlnm.Print_Area" localSheetId="28">QUADRO12!$A$1:$Q$54</definedName>
    <definedName name="_xlnm.Print_Area" localSheetId="29">QUADRO13!$A$1:$Z$54</definedName>
    <definedName name="_xlnm.Print_Area" localSheetId="30">QUADRO14!$B$1:$K$15</definedName>
    <definedName name="_xlnm.Print_Area" localSheetId="34">QUADRO17!$A$1:$E$30</definedName>
    <definedName name="_xlnm.Print_Area" localSheetId="35">QUADRO18!$A$1:$N$22</definedName>
    <definedName name="_xlnm.Print_Area" localSheetId="37">QUADRO20E21!$A$1:$F$25</definedName>
    <definedName name="_xlnm.Print_Area" localSheetId="38">QUADRO22!$A$1:$E$27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Indice!$2:$4</definedName>
    <definedName name="_xlnm.Print_Titles" localSheetId="9">'QUADRO02 - CONTINENTE'!$1:$4</definedName>
    <definedName name="_xlnm.Print_Titles" localSheetId="10">'QUADRO02 - MADEIRA'!$1:$4</definedName>
    <definedName name="_xlnm.Print_Titles" localSheetId="17">QUADRO06!$1:$4</definedName>
    <definedName name="_xlnm.Print_Titles" localSheetId="18">QUADRO07!$1:$4</definedName>
    <definedName name="_xlnm.Print_Titles" localSheetId="23">'QUADRO08 - CONTINENTE'!$1:$6</definedName>
    <definedName name="_xlnm.Print_Titles" localSheetId="24">'QUADRO08 - MADEIRA'!$1:$6</definedName>
  </definedNames>
  <calcPr calcId="145621"/>
</workbook>
</file>

<file path=xl/calcChain.xml><?xml version="1.0" encoding="utf-8"?>
<calcChain xmlns="http://schemas.openxmlformats.org/spreadsheetml/2006/main">
  <c r="E15" i="46" l="1"/>
  <c r="E11" i="46"/>
  <c r="E7" i="46"/>
  <c r="E16" i="46" l="1"/>
  <c r="D45" i="44"/>
  <c r="D40" i="44"/>
  <c r="D33" i="44"/>
  <c r="D22" i="44"/>
  <c r="D13" i="44"/>
  <c r="C20" i="43"/>
  <c r="D46" i="44" l="1"/>
  <c r="C8" i="43"/>
  <c r="C13" i="43"/>
  <c r="C16" i="43"/>
  <c r="C23" i="43"/>
  <c r="I192" i="42" l="1"/>
  <c r="B19" i="32" l="1"/>
  <c r="B17" i="32"/>
  <c r="B15" i="32"/>
  <c r="B13" i="32"/>
  <c r="B11" i="32"/>
  <c r="B9" i="32"/>
  <c r="B7" i="32"/>
  <c r="B18" i="32"/>
  <c r="B16" i="32"/>
  <c r="B14" i="32"/>
  <c r="B12" i="32"/>
  <c r="B10" i="32"/>
  <c r="B8" i="32"/>
  <c r="F20" i="30" l="1"/>
  <c r="B20" i="32" s="1"/>
  <c r="L9" i="13"/>
  <c r="L15" i="13"/>
  <c r="L10" i="13"/>
  <c r="L7" i="13"/>
  <c r="J10" i="13"/>
  <c r="J9" i="13"/>
  <c r="J7" i="13"/>
  <c r="J15" i="13" s="1"/>
  <c r="P12" i="12"/>
  <c r="O12" i="12"/>
  <c r="M12" i="12"/>
  <c r="K12" i="12"/>
  <c r="J12" i="11"/>
  <c r="K12" i="11"/>
  <c r="I12" i="11"/>
  <c r="G12" i="11"/>
  <c r="C20" i="14"/>
  <c r="C13" i="14" l="1"/>
  <c r="C16" i="14"/>
  <c r="C8" i="14"/>
  <c r="I192" i="2" l="1"/>
  <c r="N14" i="45"/>
  <c r="N9" i="45"/>
  <c r="N11" i="1"/>
  <c r="M16" i="45"/>
  <c r="O9" i="45"/>
  <c r="N15" i="45"/>
  <c r="N13" i="45"/>
  <c r="N8" i="45"/>
  <c r="M15" i="45"/>
  <c r="M14" i="45"/>
  <c r="M13" i="45"/>
  <c r="M12" i="45"/>
  <c r="M11" i="45"/>
  <c r="M10" i="45"/>
  <c r="M9" i="45"/>
  <c r="M8" i="45"/>
  <c r="M11" i="1" l="1"/>
  <c r="O13" i="1" l="1"/>
  <c r="N22" i="1"/>
  <c r="N21" i="1"/>
  <c r="N20" i="1"/>
  <c r="N19" i="1"/>
  <c r="N18" i="1"/>
  <c r="N17" i="1"/>
  <c r="N13" i="1"/>
  <c r="N12" i="1"/>
  <c r="N10" i="1"/>
  <c r="N8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M23" i="1"/>
  <c r="M22" i="1"/>
  <c r="M21" i="1"/>
  <c r="M20" i="1"/>
  <c r="M19" i="1"/>
  <c r="M18" i="1"/>
  <c r="M17" i="1"/>
  <c r="M16" i="1"/>
  <c r="M15" i="1"/>
  <c r="M14" i="1"/>
  <c r="M13" i="1"/>
  <c r="M12" i="1"/>
  <c r="M10" i="1"/>
  <c r="M9" i="1"/>
  <c r="M8" i="1"/>
  <c r="AA2" i="19" l="1"/>
  <c r="AA1" i="19"/>
  <c r="D15" i="39"/>
  <c r="D19" i="39"/>
  <c r="E21" i="39"/>
  <c r="E19" i="39"/>
  <c r="AA2" i="28"/>
  <c r="AA1" i="28"/>
  <c r="E15" i="39"/>
  <c r="E17" i="39"/>
  <c r="E55" i="39"/>
  <c r="E53" i="39"/>
  <c r="E39" i="39"/>
  <c r="E37" i="39"/>
  <c r="E35" i="39"/>
  <c r="E33" i="39"/>
  <c r="E31" i="39"/>
  <c r="E29" i="39"/>
  <c r="E27" i="39"/>
  <c r="E25" i="39"/>
  <c r="E13" i="39"/>
  <c r="D11" i="39"/>
  <c r="E11" i="39"/>
  <c r="D5" i="39"/>
  <c r="E11" i="8" l="1"/>
  <c r="F11" i="8"/>
  <c r="E15" i="45" l="1"/>
  <c r="E14" i="45"/>
  <c r="E13" i="45"/>
  <c r="E12" i="45"/>
  <c r="E11" i="45"/>
  <c r="E10" i="45"/>
  <c r="E9" i="45"/>
  <c r="E8" i="45"/>
  <c r="I12" i="12" l="1"/>
  <c r="N12" i="12"/>
  <c r="D9" i="39" l="1"/>
  <c r="D97" i="39"/>
  <c r="D95" i="39"/>
  <c r="D93" i="39"/>
  <c r="D91" i="39"/>
  <c r="D89" i="39"/>
  <c r="D87" i="39"/>
  <c r="D85" i="39"/>
  <c r="D123" i="39"/>
  <c r="D121" i="39"/>
  <c r="D119" i="39"/>
  <c r="D115" i="39"/>
  <c r="D113" i="39"/>
  <c r="D111" i="39"/>
  <c r="D109" i="39"/>
  <c r="D107" i="39"/>
  <c r="D105" i="39"/>
  <c r="D103" i="39"/>
  <c r="D99" i="39"/>
  <c r="D83" i="39"/>
  <c r="D81" i="39"/>
  <c r="D79" i="39"/>
  <c r="D77" i="39"/>
  <c r="D75" i="39"/>
  <c r="D73" i="39"/>
  <c r="D71" i="39"/>
  <c r="D69" i="39"/>
  <c r="D67" i="39"/>
  <c r="D65" i="39"/>
  <c r="D63" i="39"/>
  <c r="D61" i="39"/>
  <c r="D59" i="39"/>
  <c r="D57" i="39"/>
  <c r="D53" i="39"/>
  <c r="D51" i="39"/>
  <c r="D49" i="39"/>
  <c r="D47" i="39"/>
  <c r="D45" i="39"/>
  <c r="D43" i="39"/>
  <c r="D41" i="39"/>
  <c r="D37" i="39"/>
  <c r="D33" i="39"/>
  <c r="D29" i="39"/>
  <c r="D25" i="39"/>
  <c r="D23" i="39"/>
  <c r="D7" i="39"/>
  <c r="E19" i="32" l="1"/>
  <c r="E8" i="32" l="1"/>
  <c r="E10" i="32"/>
  <c r="E12" i="32"/>
  <c r="E14" i="32"/>
  <c r="E16" i="32"/>
  <c r="E18" i="32"/>
  <c r="E7" i="32"/>
  <c r="E9" i="32"/>
  <c r="E11" i="32"/>
  <c r="E13" i="32"/>
  <c r="E15" i="32"/>
  <c r="E17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E20" i="32" l="1"/>
  <c r="C20" i="30"/>
  <c r="E20" i="30"/>
  <c r="D20" i="30"/>
  <c r="B20" i="30"/>
  <c r="G15" i="13"/>
  <c r="H13" i="13" s="1"/>
  <c r="M11" i="12"/>
  <c r="K11" i="12"/>
  <c r="I11" i="12"/>
  <c r="M8" i="12"/>
  <c r="M7" i="12"/>
  <c r="I10" i="12"/>
  <c r="I8" i="12"/>
  <c r="I7" i="12"/>
  <c r="C7" i="32" l="1"/>
  <c r="F20" i="32"/>
  <c r="C11" i="32"/>
  <c r="C19" i="32"/>
  <c r="C14" i="32"/>
  <c r="C9" i="32"/>
  <c r="C17" i="32"/>
  <c r="C12" i="32"/>
  <c r="H8" i="13"/>
  <c r="H10" i="13"/>
  <c r="H12" i="13"/>
  <c r="H14" i="13"/>
  <c r="H7" i="13"/>
  <c r="H11" i="13"/>
  <c r="M9" i="12"/>
  <c r="K7" i="12"/>
  <c r="K9" i="12"/>
  <c r="K8" i="12"/>
  <c r="K10" i="12"/>
  <c r="I9" i="12"/>
  <c r="I13" i="12" s="1"/>
  <c r="M10" i="12"/>
  <c r="M13" i="12" s="1"/>
  <c r="I11" i="11"/>
  <c r="I10" i="11"/>
  <c r="I9" i="11"/>
  <c r="I8" i="11"/>
  <c r="I7" i="11"/>
  <c r="I13" i="11" s="1"/>
  <c r="G11" i="11"/>
  <c r="G10" i="11"/>
  <c r="G9" i="11"/>
  <c r="G8" i="11"/>
  <c r="G7" i="11"/>
  <c r="E10" i="8"/>
  <c r="E9" i="8"/>
  <c r="E8" i="8"/>
  <c r="E7" i="8"/>
  <c r="E6" i="8"/>
  <c r="C16" i="32" l="1"/>
  <c r="C8" i="32"/>
  <c r="C20" i="32" s="1"/>
  <c r="C13" i="32"/>
  <c r="C18" i="32"/>
  <c r="C10" i="32"/>
  <c r="C15" i="32"/>
  <c r="G13" i="11"/>
  <c r="E12" i="8"/>
  <c r="H15" i="13"/>
  <c r="K13" i="12"/>
  <c r="C134" i="6" l="1"/>
  <c r="C123" i="17" l="1"/>
  <c r="F10" i="8" l="1"/>
  <c r="F9" i="8"/>
  <c r="F8" i="8"/>
  <c r="F7" i="8"/>
  <c r="F6" i="8"/>
  <c r="F12" i="8" l="1"/>
  <c r="C11" i="8"/>
  <c r="K11" i="11" l="1"/>
  <c r="K10" i="11"/>
  <c r="K9" i="11"/>
  <c r="K8" i="11"/>
  <c r="K7" i="11"/>
  <c r="J11" i="11"/>
  <c r="J10" i="11"/>
  <c r="J9" i="11"/>
  <c r="J8" i="11"/>
  <c r="J7" i="11"/>
  <c r="J13" i="11" l="1"/>
  <c r="C12" i="11"/>
  <c r="K13" i="11"/>
  <c r="E12" i="11"/>
  <c r="P11" i="12"/>
  <c r="P10" i="12"/>
  <c r="P9" i="12"/>
  <c r="P8" i="12"/>
  <c r="P7" i="12"/>
  <c r="O11" i="12"/>
  <c r="O10" i="12"/>
  <c r="O9" i="12"/>
  <c r="O8" i="12"/>
  <c r="O7" i="12"/>
  <c r="N11" i="12"/>
  <c r="N10" i="12"/>
  <c r="N9" i="12"/>
  <c r="N8" i="12"/>
  <c r="N7" i="12"/>
  <c r="N13" i="12" l="1"/>
  <c r="C12" i="12"/>
  <c r="O13" i="12"/>
  <c r="E12" i="12"/>
  <c r="P13" i="12"/>
  <c r="G12" i="12"/>
  <c r="K15" i="13"/>
  <c r="K14" i="13"/>
  <c r="K13" i="13"/>
  <c r="K12" i="13"/>
  <c r="K11" i="13"/>
  <c r="K10" i="13"/>
  <c r="K8" i="13"/>
  <c r="K7" i="13"/>
  <c r="E11" i="16" l="1"/>
  <c r="E15" i="16" l="1"/>
  <c r="E16" i="16" s="1"/>
  <c r="E7" i="16"/>
  <c r="D45" i="15"/>
  <c r="D40" i="15"/>
  <c r="D33" i="15"/>
  <c r="D22" i="15"/>
  <c r="D13" i="15"/>
  <c r="D46" i="15" l="1"/>
  <c r="C23" i="14" l="1"/>
  <c r="F7" i="13"/>
  <c r="D14" i="13"/>
  <c r="D7" i="13"/>
  <c r="F14" i="13"/>
  <c r="F13" i="13"/>
  <c r="D13" i="13"/>
  <c r="F12" i="13"/>
  <c r="D12" i="13"/>
  <c r="F11" i="13"/>
  <c r="D11" i="13"/>
  <c r="F10" i="13"/>
  <c r="D10" i="13"/>
  <c r="F9" i="13"/>
  <c r="D9" i="13"/>
  <c r="F8" i="13"/>
  <c r="D8" i="13"/>
  <c r="F15" i="13" l="1"/>
  <c r="D15" i="13"/>
  <c r="G11" i="12" l="1"/>
  <c r="G9" i="12"/>
  <c r="G7" i="12"/>
  <c r="E11" i="12"/>
  <c r="E7" i="12"/>
  <c r="C9" i="12"/>
  <c r="C7" i="12"/>
  <c r="C11" i="12"/>
  <c r="G10" i="12"/>
  <c r="E10" i="12"/>
  <c r="C10" i="12"/>
  <c r="E9" i="12"/>
  <c r="G8" i="12"/>
  <c r="E8" i="12"/>
  <c r="C8" i="12"/>
  <c r="C13" i="12" l="1"/>
  <c r="E13" i="12"/>
  <c r="G13" i="12"/>
  <c r="E7" i="11"/>
  <c r="C7" i="11"/>
  <c r="E11" i="11"/>
  <c r="C11" i="11"/>
  <c r="E10" i="11"/>
  <c r="C10" i="11"/>
  <c r="E9" i="11"/>
  <c r="C9" i="11"/>
  <c r="E8" i="11"/>
  <c r="C8" i="11"/>
  <c r="C13" i="11" l="1"/>
  <c r="E13" i="11"/>
  <c r="E7" i="10"/>
  <c r="C7" i="10"/>
  <c r="E11" i="10"/>
  <c r="C11" i="10"/>
  <c r="E10" i="10"/>
  <c r="C10" i="10"/>
  <c r="E9" i="10"/>
  <c r="C9" i="10"/>
  <c r="E8" i="10"/>
  <c r="C8" i="10"/>
  <c r="C12" i="10" l="1"/>
  <c r="E12" i="10"/>
  <c r="E7" i="9"/>
  <c r="C7" i="9"/>
  <c r="E11" i="9"/>
  <c r="C11" i="9"/>
  <c r="E10" i="9"/>
  <c r="C10" i="9"/>
  <c r="E9" i="9"/>
  <c r="C9" i="9"/>
  <c r="E8" i="9"/>
  <c r="C8" i="9"/>
  <c r="C12" i="9" l="1"/>
  <c r="E12" i="9"/>
  <c r="C10" i="8"/>
  <c r="C8" i="8"/>
  <c r="C7" i="8"/>
  <c r="C9" i="8" l="1"/>
  <c r="C6" i="8"/>
  <c r="C12" i="8" l="1"/>
</calcChain>
</file>

<file path=xl/sharedStrings.xml><?xml version="1.0" encoding="utf-8"?>
<sst xmlns="http://schemas.openxmlformats.org/spreadsheetml/2006/main" count="1606" uniqueCount="616">
  <si>
    <t>AJUDA / APOIO</t>
  </si>
  <si>
    <t xml:space="preserve">Candidaturas </t>
  </si>
  <si>
    <t>Área</t>
  </si>
  <si>
    <t>Animais**</t>
  </si>
  <si>
    <t>Animais</t>
  </si>
  <si>
    <t>(nº)</t>
  </si>
  <si>
    <t>% Ajuda/Apoio no Total de PU</t>
  </si>
  <si>
    <t xml:space="preserve"> (ha)</t>
  </si>
  <si>
    <t xml:space="preserve"> (cn)</t>
  </si>
  <si>
    <t>[1]</t>
  </si>
  <si>
    <t>[2]</t>
  </si>
  <si>
    <t>[3]</t>
  </si>
  <si>
    <t>[4]</t>
  </si>
  <si>
    <t>[5]</t>
  </si>
  <si>
    <t>[6]</t>
  </si>
  <si>
    <t>[7]</t>
  </si>
  <si>
    <t>[8] = [1]/[5]</t>
  </si>
  <si>
    <t>[9] = [3]/[6]</t>
  </si>
  <si>
    <t>[10] = [4]/[7]</t>
  </si>
  <si>
    <t>PJA - Pagamentos para os Jovens Agricultores</t>
  </si>
  <si>
    <t>Algodão</t>
  </si>
  <si>
    <t>Manutenção da Atividade Agrícola</t>
  </si>
  <si>
    <t>Medidas Agro e Silvo-Ambientais</t>
  </si>
  <si>
    <t>TOMATE</t>
  </si>
  <si>
    <t>Tomate</t>
  </si>
  <si>
    <t>ARROZ</t>
  </si>
  <si>
    <t>Arroz</t>
  </si>
  <si>
    <r>
      <t>Florestação de Terras Agrícolas - PRODER</t>
    </r>
    <r>
      <rPr>
        <vertAlign val="superscript"/>
        <sz val="9"/>
        <rFont val="Verdana"/>
        <family val="2"/>
      </rPr>
      <t xml:space="preserve"> </t>
    </r>
  </si>
  <si>
    <t>Florestação de Terras Agrícolas - RURIS</t>
  </si>
  <si>
    <t>Florestação de Terras Agrícolas - Reg 2080</t>
  </si>
  <si>
    <t>Florestação de Terras Agrícolas - Reg 2328</t>
  </si>
  <si>
    <t>Total de PU no Continente</t>
  </si>
  <si>
    <t>* Não foram considerados os PU cujos beneficiários apresentaram pedido de anulação das respetivas candidaturas.</t>
  </si>
  <si>
    <t>**  Animais em CN.</t>
  </si>
  <si>
    <t>ÁREA TOTAL</t>
  </si>
  <si>
    <t>SUB-TOTAL DE ZONAS DE PROTEÇÃO</t>
  </si>
  <si>
    <t>GALERIA RIPÍCOLA</t>
  </si>
  <si>
    <t>BOSQUETES</t>
  </si>
  <si>
    <t>ZONAS DE PROTEÇÃO</t>
  </si>
  <si>
    <t>SUB-TOTAL DE ELEMENTOS LINEARES E DA PAISAGEM</t>
  </si>
  <si>
    <t>LINHAS DE ÁGUA - ÁREA ÚTIL</t>
  </si>
  <si>
    <t>GALERIA RIPÍCOLA - ÁREA ÚTIL</t>
  </si>
  <si>
    <t>EP-BOSQUETE E FORMAÇÕES RELIQUIAIS-ÁREA ÚTIL</t>
  </si>
  <si>
    <t>ELEMENTO LINEAR SEBE OU CORTA-VENTO-ÁREA ÚTIL</t>
  </si>
  <si>
    <t>ELEMENTO LINEAR EM ORIZICULTURA-ÁREA ÚTIL</t>
  </si>
  <si>
    <t>CABECEIRAS CULT. PERMANENTES -ÁREA ÚTIL</t>
  </si>
  <si>
    <t>ELEMENTOS LINEARES E DA PAISAGEM</t>
  </si>
  <si>
    <t>SUB-TOTAL DE SUPERFICIE NÃO AGRÍCOLA NEM FLORESTAL</t>
  </si>
  <si>
    <t>CONSTRUÇÕES E INSTALAÇÕES AGROPECUÁRIAS</t>
  </si>
  <si>
    <t>SUPERFICIE NÃO AGRÍCOLA NEM FLORESTAL</t>
  </si>
  <si>
    <t>SUB-TOTAL DE SUPERFÍCIE FLORESTAL</t>
  </si>
  <si>
    <t>SUB-TOTAL DE SUPERFÍCIES FLORESTAIS</t>
  </si>
  <si>
    <t>SUB-TOTAL DE SUPERFÍCIE NÃO ARBORIZADA</t>
  </si>
  <si>
    <t>OUTRAS SUPERFÍCIES FLORESTAIS</t>
  </si>
  <si>
    <t>SUPERFÍCIE ARBUSTIVA NÃO PASTOREÁVEL</t>
  </si>
  <si>
    <t>MACIÇOS OU FORMAÇÕES RELIQUIAIS OU NOTÁVEIS</t>
  </si>
  <si>
    <t>SUPERFÍCIE NÃO ARBORIZADA</t>
  </si>
  <si>
    <t>SUPERFÍCIES FLORESTAIS</t>
  </si>
  <si>
    <t>SUPERFÍCIE FLORESTAL</t>
  </si>
  <si>
    <t>SUB-TOTAL DE POVOAMENTO FLORESTAL</t>
  </si>
  <si>
    <t>POVOAMENTO OUTRAS RESINOSAS</t>
  </si>
  <si>
    <t>POVOAMENTO OUTRAS FOLHOSAS</t>
  </si>
  <si>
    <t>POVOAMENTO MISTO QUERCUS(SOB.AZENH.CARVAL/NEGRAL)</t>
  </si>
  <si>
    <t>POVOAMENTO F MISTO</t>
  </si>
  <si>
    <t>POVOAMENTO DE SOBREIROS</t>
  </si>
  <si>
    <t>POVOAMENTO DE PINHEIRO MANSO</t>
  </si>
  <si>
    <t xml:space="preserve">POVOAMENTO DE EUCALIPTO </t>
  </si>
  <si>
    <t>POVOAMENTO CASTANHEIRO</t>
  </si>
  <si>
    <t>POVOAMENTO CARVALHO NEGRAL</t>
  </si>
  <si>
    <t>POVOAMENTO AZINHEIRAS</t>
  </si>
  <si>
    <t>MEDRONHEIRO</t>
  </si>
  <si>
    <t>GALERIA RIPÍCOLA FLORESTAL</t>
  </si>
  <si>
    <t>ACEIRO FLORESTAL</t>
  </si>
  <si>
    <t>POVOAMENTO FLORESTAL</t>
  </si>
  <si>
    <t>SUB-TOTAL DE SUPERFICIE AGRÍCOLA</t>
  </si>
  <si>
    <t>SUB-TOTAL DE CULTURAS TEMPORÁRIAS</t>
  </si>
  <si>
    <t>SUB-TOTAL DE OUTRAS CULTURAS TEMPORÁRIAS</t>
  </si>
  <si>
    <t>TABACO</t>
  </si>
  <si>
    <t>PLANTAS AROM., MEDICINAIS E CONDIMENTARES</t>
  </si>
  <si>
    <t>INHAME</t>
  </si>
  <si>
    <t>ALGODÃO</t>
  </si>
  <si>
    <t>OUTRAS CULTURAS TEMPORÁRIAS</t>
  </si>
  <si>
    <t>SUB-TOTAL DE POUSIOS</t>
  </si>
  <si>
    <t>POUSIO</t>
  </si>
  <si>
    <t>POUSIOS</t>
  </si>
  <si>
    <t>SUB-TOTAL DE OLEAGINOSAS</t>
  </si>
  <si>
    <t>OUTRAS OLEAGINOSAS</t>
  </si>
  <si>
    <t>SOJA</t>
  </si>
  <si>
    <t>LINHO</t>
  </si>
  <si>
    <t>GIRASSOL</t>
  </si>
  <si>
    <t>COLZA</t>
  </si>
  <si>
    <t>AMENDOIM</t>
  </si>
  <si>
    <t>OLEAGINOSAS</t>
  </si>
  <si>
    <t>SUB-TOTAL DE LEGUMINOSAS</t>
  </si>
  <si>
    <t>OUTRAS LEGUMINOSAS SECAS</t>
  </si>
  <si>
    <t>TREMOÇO</t>
  </si>
  <si>
    <t>TREMOCILHA</t>
  </si>
  <si>
    <t>GRÃO DE BICO</t>
  </si>
  <si>
    <t>FEIJÃO</t>
  </si>
  <si>
    <t>FAVA</t>
  </si>
  <si>
    <t>ERVILHA</t>
  </si>
  <si>
    <t>LEGUMINOSAS</t>
  </si>
  <si>
    <t>CULTURAS TEMPORÁRIAS</t>
  </si>
  <si>
    <t>SUPERFÍCIE AGRÍCOLA</t>
  </si>
  <si>
    <t>SUB-TOTAL DE HORTICOLAS</t>
  </si>
  <si>
    <t>OUTRAS HORTÍCOLAS</t>
  </si>
  <si>
    <t>RÁBANO</t>
  </si>
  <si>
    <t>RABANETE</t>
  </si>
  <si>
    <t>PIMENTO</t>
  </si>
  <si>
    <t>PEPINO</t>
  </si>
  <si>
    <t>NABO</t>
  </si>
  <si>
    <t>NABIÇA</t>
  </si>
  <si>
    <t>MOSTARDA</t>
  </si>
  <si>
    <t>MORANGO</t>
  </si>
  <si>
    <t>MELOA</t>
  </si>
  <si>
    <t>MELÃO</t>
  </si>
  <si>
    <t>MELANCIA</t>
  </si>
  <si>
    <t>COUVE</t>
  </si>
  <si>
    <t>COURGETTE</t>
  </si>
  <si>
    <t>CHUCHU</t>
  </si>
  <si>
    <t>CENOURA</t>
  </si>
  <si>
    <t>CEBOLA</t>
  </si>
  <si>
    <t>BETERRABA</t>
  </si>
  <si>
    <t>BERINGELA</t>
  </si>
  <si>
    <t>BATATA DOCE</t>
  </si>
  <si>
    <t>BATATA</t>
  </si>
  <si>
    <t>ALHO</t>
  </si>
  <si>
    <t>ALFACE</t>
  </si>
  <si>
    <t>AGRIÃO</t>
  </si>
  <si>
    <t>ABÓBORAS E ABOBORINHAS</t>
  </si>
  <si>
    <t>HORTICOLAS</t>
  </si>
  <si>
    <t>SUB-TOTAL DE FORRAGEIRAS</t>
  </si>
  <si>
    <t>TREVO</t>
  </si>
  <si>
    <t>PRADOS TEMPORÁRIOS (PASTOREIO)</t>
  </si>
  <si>
    <t>LUZERNA</t>
  </si>
  <si>
    <t>ERVILHACA</t>
  </si>
  <si>
    <t>CONSOCIAÇÕES ANUAIS E OUTRAS CULTURAS FORRAGEIRAS</t>
  </si>
  <si>
    <t>AZEVEM</t>
  </si>
  <si>
    <t>FORRAGEIRAS</t>
  </si>
  <si>
    <t>SUB-TOTAL DE FLORES</t>
  </si>
  <si>
    <t>FLORES E PLANTAS ORNAMENTAIS</t>
  </si>
  <si>
    <t>FLORES</t>
  </si>
  <si>
    <t>SUB-TOTAL DE CEREAIS</t>
  </si>
  <si>
    <t>OUTROS CEREAIS</t>
  </si>
  <si>
    <t>TRITICALE</t>
  </si>
  <si>
    <t>TRIGO</t>
  </si>
  <si>
    <t>SORGO</t>
  </si>
  <si>
    <t>MILHO</t>
  </si>
  <si>
    <t>CEVADA</t>
  </si>
  <si>
    <t>CENTEIO</t>
  </si>
  <si>
    <t>AVEIA</t>
  </si>
  <si>
    <t>CEREAIS</t>
  </si>
  <si>
    <t>SUB-TOTAL DE CULTURAS PERMANENTES</t>
  </si>
  <si>
    <t>SUB-TOTAL DE OUTRAS CULTURAS PERMANENTES</t>
  </si>
  <si>
    <t>OUTRAS CULTURAS PERMANENTES</t>
  </si>
  <si>
    <t xml:space="preserve">VIVEIROS </t>
  </si>
  <si>
    <t>LUPULO</t>
  </si>
  <si>
    <t>CANA DE AÇÚCAR</t>
  </si>
  <si>
    <t>SUB-TOTAL DE VINHA</t>
  </si>
  <si>
    <t xml:space="preserve">VINHA </t>
  </si>
  <si>
    <t>VINHA</t>
  </si>
  <si>
    <t>SUB-TOTAL DE PRADOS PERMANENTES</t>
  </si>
  <si>
    <t>PASTAGENS PERMANENTES</t>
  </si>
  <si>
    <t>PASTAGENS EM PRÁTICAS LOCAIS</t>
  </si>
  <si>
    <t>PASTAGENS ARBUSTIVAS</t>
  </si>
  <si>
    <t>PRADOS PERMANENTES</t>
  </si>
  <si>
    <t>SUB-TOTAL DE POVOAMENTO DE SOBREIRO</t>
  </si>
  <si>
    <t>SOBREIRO PARA PRODUÇÃO DE CORTIÇA</t>
  </si>
  <si>
    <t>POVOAMENTO DE SOBREIRO</t>
  </si>
  <si>
    <t>SUB-TOTAL DE PEQUENOS FRUTOS</t>
  </si>
  <si>
    <t>OUTROS PEQUENOS FRUTOS</t>
  </si>
  <si>
    <t>SABUGUEIRO (BAGA)</t>
  </si>
  <si>
    <t>MIRTILO</t>
  </si>
  <si>
    <t>MEDRONHO</t>
  </si>
  <si>
    <t>GROSELHA</t>
  </si>
  <si>
    <t>FRAMBOESA</t>
  </si>
  <si>
    <t>AMORA</t>
  </si>
  <si>
    <t>PEQUENOS FRUTOS</t>
  </si>
  <si>
    <t>SUB-TOTAL DE OLIVAL</t>
  </si>
  <si>
    <t xml:space="preserve">OLIVAL </t>
  </si>
  <si>
    <t>OLIVAL</t>
  </si>
  <si>
    <t>CULTURAS PERMANENTES</t>
  </si>
  <si>
    <t>SUB-TOTAL DE MISTO CULTURAS PERMANENTES</t>
  </si>
  <si>
    <t>MISTO CULTURAS PERMANENTES</t>
  </si>
  <si>
    <t>MISTO DE CULTURAS PERMANENTES</t>
  </si>
  <si>
    <t>SUB-TOTAL DE FRUTOS SUB TROPICAIS</t>
  </si>
  <si>
    <t>OUTROS FRUTOS SUB-TROPICAIS</t>
  </si>
  <si>
    <t>ROMÃ</t>
  </si>
  <si>
    <t>KIWI</t>
  </si>
  <si>
    <t>FIGO DA INDIA</t>
  </si>
  <si>
    <t>DIOSPIRO</t>
  </si>
  <si>
    <t>BANANA</t>
  </si>
  <si>
    <t>ANONA</t>
  </si>
  <si>
    <t>ABACATE</t>
  </si>
  <si>
    <t>FRUTOS SUB TROPICAIS</t>
  </si>
  <si>
    <t>SUB-TOTAL DE FRUTOS FRESCOS (EXCETO CITRINOS)</t>
  </si>
  <si>
    <t>OUTRAS FRUTOS FRESCOS</t>
  </si>
  <si>
    <t>PÊSSEGO</t>
  </si>
  <si>
    <t>PERA</t>
  </si>
  <si>
    <t>NÊSPERA</t>
  </si>
  <si>
    <t>MARMELO</t>
  </si>
  <si>
    <t>MAÇÃ</t>
  </si>
  <si>
    <t>GINJA</t>
  </si>
  <si>
    <t>FIGO</t>
  </si>
  <si>
    <t>DAMASCO</t>
  </si>
  <si>
    <t>CEREJA</t>
  </si>
  <si>
    <t>AMEIXA</t>
  </si>
  <si>
    <t>FRUTOS FRESCOS (EXCETO CITRINOS)</t>
  </si>
  <si>
    <t>SUB-TOTAL DE FRUTOS DE CASCA RIJA</t>
  </si>
  <si>
    <t>OUTROS FRUTOS SECOS</t>
  </si>
  <si>
    <t>PISTACIOS</t>
  </si>
  <si>
    <t>PINHÃO</t>
  </si>
  <si>
    <t>NOZ</t>
  </si>
  <si>
    <t>CASTANHA</t>
  </si>
  <si>
    <t>AVELÃ</t>
  </si>
  <si>
    <t>AMENDOA</t>
  </si>
  <si>
    <t>ALFARROBA</t>
  </si>
  <si>
    <t>FRUTOS DE CASCA RIJA</t>
  </si>
  <si>
    <t>SUB-TOTAL DE CITRINOS</t>
  </si>
  <si>
    <t>OUTROS CITRINOS</t>
  </si>
  <si>
    <t>TANGERINA</t>
  </si>
  <si>
    <t>TANGERA</t>
  </si>
  <si>
    <t>LIMÃO</t>
  </si>
  <si>
    <t>LARANJA</t>
  </si>
  <si>
    <t>CITRINOS</t>
  </si>
  <si>
    <t>AREA</t>
  </si>
  <si>
    <t>CANDIDATURAS</t>
  </si>
  <si>
    <t>CULTURA</t>
  </si>
  <si>
    <t>NIVEL_III</t>
  </si>
  <si>
    <t>NIVEL_II</t>
  </si>
  <si>
    <t>NIVEL_I</t>
  </si>
  <si>
    <t>ÁREA</t>
  </si>
  <si>
    <t>TOTAL DE CULTURAS RPB</t>
  </si>
  <si>
    <t>MEDIDAS AGRO E SILVO AMBIENTAIS</t>
  </si>
  <si>
    <t>N.º</t>
  </si>
  <si>
    <t>ANIMAIS</t>
  </si>
  <si>
    <t>(HA)</t>
  </si>
  <si>
    <t>CN</t>
  </si>
  <si>
    <t>7.1.1</t>
  </si>
  <si>
    <t>CONVERSÃO PARA AGRICULTURA BIOLÓGICA</t>
  </si>
  <si>
    <t>7.1.2</t>
  </si>
  <si>
    <t>MANUTENÇÃO EM  AGRICULTURA BIOLÓGICA</t>
  </si>
  <si>
    <t>7.2.1</t>
  </si>
  <si>
    <t>PRODUÇÃO INTEGRADA</t>
  </si>
  <si>
    <t>7.3.1</t>
  </si>
  <si>
    <t>PAGAMENTOS NATURA</t>
  </si>
  <si>
    <t>7.3.2.1</t>
  </si>
  <si>
    <t>APOIOS ZONAIS DE CARÁCTER AGROAMBIENTAL - GESTÃO DE PASTOREIO EM ÁREAS DE BALDIO - AZ PENEDA/GERÊS</t>
  </si>
  <si>
    <t>7.3.2.2</t>
  </si>
  <si>
    <t>APOIOS ZONAIS DE CARÁCTER AGROAMBIENTAL - MANUTENÇÃO DE SOCALCOS - AZ PENEDA/GERÊS</t>
  </si>
  <si>
    <t>7.3.2.3</t>
  </si>
  <si>
    <t>APOIOS ZONAIS DE CARÁCTER AGROAMBIENTAL-CONSERVAÇÃO DOS SOUTOS NOTÁVEIS-AZ MONTESINHO/NOGUEIRA</t>
  </si>
  <si>
    <t>7.3.2.4.1</t>
  </si>
  <si>
    <t>APOIOS ZONAIS DE CARÁCTER AGROAMBIENTAL - MANUT. DE ROTAÇÃO DE SEQUEIRO CEREAL-POUSIO-OUTRAS AZ</t>
  </si>
  <si>
    <t>7.3.2.4.2</t>
  </si>
  <si>
    <t>APOIOS ZONAIS DE CARÁCTER AGROAMBIENTAL - MANUT.ROTAÇÃO DE SEQUEIRO CEREAL-POUSIO - AZ CASTRO VERDE</t>
  </si>
  <si>
    <t>7.3.2.4.3</t>
  </si>
  <si>
    <t>APOIOS ZONAIS DE CARÁCTER AGROAMBIENTAL - MANUT.ROTAÇÃO DE SEQUEIRO CEREAL-POUSIO-ÁREAS ESTEPÁRIAS</t>
  </si>
  <si>
    <t>7.4.1</t>
  </si>
  <si>
    <t>CONSERVAÇÃO DO SOLO - SEMENTEIRA DIRETA OU MOBILIZAÇÃO NA LINHA</t>
  </si>
  <si>
    <t>7.4.2</t>
  </si>
  <si>
    <t>CONSERVAÇÃO DO SOLO - ENRELVAMENTO DA ENTRELINHA DE CULTURAS PERMANENTES</t>
  </si>
  <si>
    <t>7.5.1</t>
  </si>
  <si>
    <t>USO EFICIENTE DA ÁGUA NA AGRICULTURA</t>
  </si>
  <si>
    <t>7.6.1.1</t>
  </si>
  <si>
    <t>CULTURAS PERMANENTES TRADICIONAIS - OLIVAL TRADICIONAL</t>
  </si>
  <si>
    <t>7.6.1.2</t>
  </si>
  <si>
    <t>CULTURAS PERMANENTES TRADICIONAIS - FIGUEIRAL EXTENSIVO DE SEQUEIRO</t>
  </si>
  <si>
    <t>7.6.1.3</t>
  </si>
  <si>
    <t>CULTURAS PERMANENTES TRADICIONAIS - POMAR TRADICIONAL DE SEQUEIRO DO ALGARVE</t>
  </si>
  <si>
    <t>7.6.1.4</t>
  </si>
  <si>
    <t>CULTURAS PERMANENTES TRADICIONAIS - AMENDOAL EXTENSIVO DE SEQUEIRO</t>
  </si>
  <si>
    <t>7.6.1.5</t>
  </si>
  <si>
    <t>CULTURAS PERMANENTES TRADICIONAIS - CASTANHEIRO EXTENSIVO DE SEQUEIRO</t>
  </si>
  <si>
    <t>7.6.2</t>
  </si>
  <si>
    <t>CULTURAS PERMANENTES TRADICIONAIS - DOURO VINHATEIRO</t>
  </si>
  <si>
    <t>7.7.1.1</t>
  </si>
  <si>
    <t>PASTOREIO EXTENSIVO - APOIO À MANUTENÇÃO DE LAMEIROS DE ALTO VALOR NATURAL - REGADIO</t>
  </si>
  <si>
    <t>7.7.1.2</t>
  </si>
  <si>
    <t>PASTOREIO EXTENSIVO - APOIO À MANUTENÇÃO DE LAMEIROS DE ALTO VALOR NATURAL - SEQUEIRO</t>
  </si>
  <si>
    <t>7.7.2</t>
  </si>
  <si>
    <t>PASTOREIO EXTENSIVO -APOIO À MANUTENÇÃO DE SISTEMAS AGROSILVOPASTORIS SOB MONTADO</t>
  </si>
  <si>
    <t>7.7.3</t>
  </si>
  <si>
    <t>PASTOREIO EXTENSIVO - APOIO À PROTEÇÃO DO LOBO IBÉRICO</t>
  </si>
  <si>
    <t>7.8.1</t>
  </si>
  <si>
    <t>RECURSOS GENÉTICOS - MANUTENÇÃO DE RAÇAS AUTÓCTONES AMEAÇADAS</t>
  </si>
  <si>
    <t>7.8.2</t>
  </si>
  <si>
    <t>UTILIZAÇÃO DE VARIEDADES VEGETAIS TRADICIONAIS NACIONAIS EM SITUAÇÃO DE EROSÃO GENÉTICA</t>
  </si>
  <si>
    <t>7.9.1</t>
  </si>
  <si>
    <t>MOSAICO AGROFLORESTAL</t>
  </si>
  <si>
    <t>7.10.2</t>
  </si>
  <si>
    <t>SILVOAMBIENTAIS - MANUTENÇÃO E RECUPERAÇÃO DE GALERIAS RIPÍCOLAS</t>
  </si>
  <si>
    <t>7.12.1</t>
  </si>
  <si>
    <t>APOIO AGROAMBIENTAL À APICULTURA</t>
  </si>
  <si>
    <t>REGIÃO</t>
  </si>
  <si>
    <t>%</t>
  </si>
  <si>
    <t>TOTAL</t>
  </si>
  <si>
    <t>(CN)</t>
  </si>
  <si>
    <t>ENTIDADE</t>
  </si>
  <si>
    <t>CONTINENTE</t>
  </si>
  <si>
    <t>MADEIRA</t>
  </si>
  <si>
    <t>AÇORES</t>
  </si>
  <si>
    <t>BEN_00</t>
  </si>
  <si>
    <t>Beneficiário IFAP</t>
  </si>
  <si>
    <t>00-0000</t>
  </si>
  <si>
    <t>09-0000</t>
  </si>
  <si>
    <t>Madeira - DRADR</t>
  </si>
  <si>
    <t>10-0000</t>
  </si>
  <si>
    <t>CAP</t>
  </si>
  <si>
    <t>11-0000</t>
  </si>
  <si>
    <t>CONFAGRI</t>
  </si>
  <si>
    <t>22-0000</t>
  </si>
  <si>
    <t>AJAP</t>
  </si>
  <si>
    <t>24-0000</t>
  </si>
  <si>
    <t>CNA</t>
  </si>
  <si>
    <t>79-0000</t>
  </si>
  <si>
    <t>CNJ</t>
  </si>
  <si>
    <t>TOTAL DE CEREAIS</t>
  </si>
  <si>
    <t>SUB-TOTAL DE OUTROS CEREAIS</t>
  </si>
  <si>
    <t>SUB-TOTAL DE TRITICALE</t>
  </si>
  <si>
    <t>SUB-TOTAL DE TRIGO</t>
  </si>
  <si>
    <t>MOLE</t>
  </si>
  <si>
    <t>DURO</t>
  </si>
  <si>
    <t>SUB-TOTAL DE SORGO</t>
  </si>
  <si>
    <t>SUB-TOTAL DE MILHO</t>
  </si>
  <si>
    <t>SILAGEM</t>
  </si>
  <si>
    <t>GRÃO</t>
  </si>
  <si>
    <t>SUB-TOTAL DE CEVADA</t>
  </si>
  <si>
    <t>HEXASTICA</t>
  </si>
  <si>
    <t>DISTICA</t>
  </si>
  <si>
    <t>SUB-TOTAL DE CENTEIO</t>
  </si>
  <si>
    <t>SUB-TOTAL DE AVEIA</t>
  </si>
  <si>
    <t>SUB-TOTAL DE ARROZ</t>
  </si>
  <si>
    <t>JAPONICA</t>
  </si>
  <si>
    <t>INDICA</t>
  </si>
  <si>
    <t>VARIEDADE / FINALIDADE</t>
  </si>
  <si>
    <t>FINALIDADE</t>
  </si>
  <si>
    <t>CONSUMO EM FRESCO</t>
  </si>
  <si>
    <t>INDÚSTRIA</t>
  </si>
  <si>
    <t>SUB-TOTAL DE BERINGELA</t>
  </si>
  <si>
    <t>SUB-TOTAL DE COUVE</t>
  </si>
  <si>
    <t>SUB-TOTAL DE PIMENTO</t>
  </si>
  <si>
    <t>SUB-TOTAL DE TOMATE</t>
  </si>
  <si>
    <t>CORTE P/ CONSUMO NA EXPLORAÇÃO</t>
  </si>
  <si>
    <t>SUB-TOTAL DE OUTRAS HORTÍCOLAS</t>
  </si>
  <si>
    <t>TOTAL DE HORTICOLAS</t>
  </si>
  <si>
    <t>SUB-TOTAL DE VINHA EM REGIÃO DETERMINADA</t>
  </si>
  <si>
    <t>VINHO</t>
  </si>
  <si>
    <t>UVA DE MESA</t>
  </si>
  <si>
    <t>PASSA DE UVA</t>
  </si>
  <si>
    <t>REGIÃO DETERMINADA</t>
  </si>
  <si>
    <t>SUB-TOTAL DE VINHA FORA DE REGIÃO DETERMINADA</t>
  </si>
  <si>
    <t>AZEITONA DE MESA</t>
  </si>
  <si>
    <t>AZEITE</t>
  </si>
  <si>
    <t>VARIEDADE</t>
  </si>
  <si>
    <t>FORA DE REGIÃO DETERMINADA</t>
  </si>
  <si>
    <t>TOTAL DE CULTURAS RPA</t>
  </si>
  <si>
    <t>Campanha 2015*</t>
  </si>
  <si>
    <t>RPA - Regime da Pequena Agricultura</t>
  </si>
  <si>
    <t>Norte</t>
  </si>
  <si>
    <t>Centro</t>
  </si>
  <si>
    <t>Lisboa e Vale do Tejo</t>
  </si>
  <si>
    <t>Alentejo</t>
  </si>
  <si>
    <t>Algarve</t>
  </si>
  <si>
    <t>-</t>
  </si>
  <si>
    <t>Variação</t>
  </si>
  <si>
    <t>DRAP NORTE</t>
  </si>
  <si>
    <t>DRAP CENTRO</t>
  </si>
  <si>
    <t>DRAP LVT</t>
  </si>
  <si>
    <t>DRAP ALENTEJO</t>
  </si>
  <si>
    <t>DRAP ALGARVE</t>
  </si>
  <si>
    <t>IFAP</t>
  </si>
  <si>
    <t>N.º DE ATENDIMENTOS PARCELÁRIO</t>
  </si>
  <si>
    <t>VARIAÇÃO</t>
  </si>
  <si>
    <t>Campanha</t>
  </si>
  <si>
    <t xml:space="preserve">                                         Ações
      Entidade</t>
  </si>
  <si>
    <t>Acrescentar Parcela</t>
  </si>
  <si>
    <t>Correção atributos alfanuméricos</t>
  </si>
  <si>
    <t>Eliminar Parcela</t>
  </si>
  <si>
    <t>Matar Parcela</t>
  </si>
  <si>
    <t>Nova Parcela</t>
  </si>
  <si>
    <t>Alterar Limites de Parcelas</t>
  </si>
  <si>
    <t>Alterar Ocupação do Solo</t>
  </si>
  <si>
    <t>Total de Ações Realizadas</t>
  </si>
  <si>
    <t>Total de Parcelas Alteradas</t>
  </si>
  <si>
    <t>Nº de Requerentes com Ação</t>
  </si>
  <si>
    <t xml:space="preserve">Alterar Ocupação </t>
  </si>
  <si>
    <t>Alterar Elegibilidade</t>
  </si>
  <si>
    <t>Total</t>
  </si>
  <si>
    <t>DRAP</t>
  </si>
  <si>
    <t>NORTE</t>
  </si>
  <si>
    <t>CENTRO</t>
  </si>
  <si>
    <t>LISBOA  E VALE DO TEJO</t>
  </si>
  <si>
    <t>ALENTEJO</t>
  </si>
  <si>
    <t>ALGARVE</t>
  </si>
  <si>
    <t>ORGANIZAÇÕES DE AGRICULTORES</t>
  </si>
  <si>
    <t>Nota:</t>
  </si>
  <si>
    <t>Estão excluídas as acções que resultam de visitas de campo.</t>
  </si>
  <si>
    <t>Marcadas</t>
  </si>
  <si>
    <t>Realizadas</t>
  </si>
  <si>
    <t>Pendentes</t>
  </si>
  <si>
    <t>Anuladas</t>
  </si>
  <si>
    <t>FORMULÁRIOS IB</t>
  </si>
  <si>
    <t>SUBMETIDOS</t>
  </si>
  <si>
    <t>O total de utilizadores corresponde à contagem dos distintos utilizadores que acederam ao sistema.</t>
  </si>
  <si>
    <t>UTILIZADORES</t>
  </si>
  <si>
    <t>IB com Alteração de NIB</t>
  </si>
  <si>
    <t>IB com Alteração de NIF/NIPC</t>
  </si>
  <si>
    <t>IB Novo</t>
  </si>
  <si>
    <t>Outros</t>
  </si>
  <si>
    <t>Norte - DRAP</t>
  </si>
  <si>
    <t>Centro - DRAP</t>
  </si>
  <si>
    <t>Lisboa e Vale do Tejo - DRAP</t>
  </si>
  <si>
    <t>Alentejo - DRAP</t>
  </si>
  <si>
    <t>Algarve - DRAP</t>
  </si>
  <si>
    <t>Açores - DRACA</t>
  </si>
  <si>
    <t>AG - PROMAR</t>
  </si>
  <si>
    <t>Federação Minha Terra</t>
  </si>
  <si>
    <t>DGAV</t>
  </si>
  <si>
    <t>SUBMETIDOS      [1]</t>
  </si>
  <si>
    <t>%          [2]</t>
  </si>
  <si>
    <t>DESMATERIAL.    [3]</t>
  </si>
  <si>
    <t>%          [4]=[3]/[1]*100</t>
  </si>
  <si>
    <t>Gráfico 01 - Número de Candidaturas por Ano</t>
  </si>
  <si>
    <t>Gráfico 07 - N.º de Comunicações Modelo H por Tipo de Transferência</t>
  </si>
  <si>
    <t>Gráfico 08 - Área Modelo H por Tipo de Transferência</t>
  </si>
  <si>
    <t>NOTA INTRODUTÓRIA</t>
  </si>
  <si>
    <t>GLOSSÁRIO DE SIGLAS</t>
  </si>
  <si>
    <t>PEDIDO ÚNICO, ATENDIMENTOS DO PARCELÁRIO E FORMULÁRIOS IB</t>
  </si>
  <si>
    <t>RPB - Regime de Pagamento Base</t>
  </si>
  <si>
    <t>DRACA AÇORES</t>
  </si>
  <si>
    <t xml:space="preserve">DRADR MADEIRA </t>
  </si>
  <si>
    <t>DRADR MADEIRA</t>
  </si>
  <si>
    <t>Campanha 2015</t>
  </si>
  <si>
    <t>Animais*</t>
  </si>
  <si>
    <t xml:space="preserve"> (nº)</t>
  </si>
  <si>
    <t xml:space="preserve">Medidas Agro e Silvo-Ambientais </t>
  </si>
  <si>
    <t>POSEI - Abate Suínos</t>
  </si>
  <si>
    <t>POSEI - Abate Bovinos</t>
  </si>
  <si>
    <t>POSEI - Vacas Leiteiras</t>
  </si>
  <si>
    <t>POSEI - Medida 1</t>
  </si>
  <si>
    <t>POSEI - Vinha</t>
  </si>
  <si>
    <t>POSEI - Banana</t>
  </si>
  <si>
    <t>Total de PU na Madeira</t>
  </si>
  <si>
    <t>*  Animais em CN.</t>
  </si>
  <si>
    <t>** Não foram considerados os PU cujos beneficiários apresentaram pedido de anulação das respetivas candidaturas.</t>
  </si>
  <si>
    <t>Madeira</t>
  </si>
  <si>
    <t>MARACUJÁ</t>
  </si>
  <si>
    <t>PAPAIA</t>
  </si>
  <si>
    <t>VIME</t>
  </si>
  <si>
    <t>10.1.1</t>
  </si>
  <si>
    <t>MANUTENÇÃO DE MUROS DE SUPORTE DE TERRAS</t>
  </si>
  <si>
    <t>10.1.2</t>
  </si>
  <si>
    <t>PRESERVAÇÃO DE POMARES DE FRUTOS FRESCOS E VINHAS TRADICIONAIS</t>
  </si>
  <si>
    <t>10.1.3</t>
  </si>
  <si>
    <t>PROTEÇÃO E REFORÇO DA BIODIVERSIDADE</t>
  </si>
  <si>
    <t>11.1</t>
  </si>
  <si>
    <t>APOIAR A CONVERSÃO DOS SISTEMAS DE PRODUÇÃO PARA A AGRICULTURA BIOLÓGICA</t>
  </si>
  <si>
    <t>11.2</t>
  </si>
  <si>
    <t>APOIAR A MANUTENÇÃO DOS SISTEMAS DE PRODUÇÃO AGRÍCOLA EM AGRICULTURA BIOLÓGICA</t>
  </si>
  <si>
    <t>12.2</t>
  </si>
  <si>
    <t>PAGAMENTOS NATURA 2000 NA FLORESTA</t>
  </si>
  <si>
    <t>15.1</t>
  </si>
  <si>
    <t>PAGAMENTOS PARA COMPROMISSOS AMBIENTAIS NAS FLORESTAS</t>
  </si>
  <si>
    <t>AG-PROMAR</t>
  </si>
  <si>
    <t>ASA</t>
  </si>
  <si>
    <t>DRACA</t>
  </si>
  <si>
    <t>DRADR</t>
  </si>
  <si>
    <t>IB</t>
  </si>
  <si>
    <t>MZD</t>
  </si>
  <si>
    <t>PJA</t>
  </si>
  <si>
    <t>PRODER</t>
  </si>
  <si>
    <t>PU</t>
  </si>
  <si>
    <t>RPB</t>
  </si>
  <si>
    <t>RPA</t>
  </si>
  <si>
    <t>AUTORIDADE DE GESTÃO DO PROGRAMA OPERACIONAL PESCA</t>
  </si>
  <si>
    <t>ASSOCIAÇÃO DE JOVENS AGRICULTORES DE PORTUGAL</t>
  </si>
  <si>
    <t>AGRO E SILVO AMBIENTAIS</t>
  </si>
  <si>
    <t>CONFEDERAÇÃO DOS AGRICULTORES DE PORTUGAL</t>
  </si>
  <si>
    <t>CONFEDERAÇÃO NACIONAL DA AGRICULTURA</t>
  </si>
  <si>
    <t>CONFEDERAÇÃO NACIONAL JOVENS AGRICULTORES PORTUGAL</t>
  </si>
  <si>
    <t>CONFEDERAÇÃO NACIONAL DAS COOPERATIVAS AGRÍCOLAS E DO CRÉDITO AGRÍCOLA DE PORTUGAL</t>
  </si>
  <si>
    <t>DIREÇÃO-GERAL DE ALIMENTAÇÃO E VETERINÁRIA</t>
  </si>
  <si>
    <t>DIREÇÃO REGIONAL DOS ASSUNTOS COMUNITÁRIOS DA AGRICULTURA</t>
  </si>
  <si>
    <t>DIREÇÃO REGIONAL DA AGRICULTURA E DESENVOLVIMENTO RURAL</t>
  </si>
  <si>
    <t>DIREÇÕES REGIONAIS DE AGRICULTURA E PESCAS</t>
  </si>
  <si>
    <t>IDENTIFICAÇÃO DO BENEFICIÁRIO</t>
  </si>
  <si>
    <t>MANUTENÇÃO DA ATIVIDADE AGRÍCOLA</t>
  </si>
  <si>
    <t>PAGAMENTOS PARA OS JOVENS AGRICULTORES</t>
  </si>
  <si>
    <t>PROGRAMA DE DESNVOLVIMENTO RURAL DO CONTINENTE</t>
  </si>
  <si>
    <t>PEDIDO ÚNICO</t>
  </si>
  <si>
    <t>REGIME DA PEQUENA AGRICULTURA</t>
  </si>
  <si>
    <t>REGIME DE PAGAMENTO BASE</t>
  </si>
  <si>
    <t xml:space="preserve"> - </t>
  </si>
  <si>
    <t>SÍNTESE ESTATÍSTICA CANDIDATURAS 2016</t>
  </si>
  <si>
    <t>CANDIDATURAS
PU 2016</t>
  </si>
  <si>
    <t>ATENDIMENTOS DO
PARCELÁRIO
EM 2016</t>
  </si>
  <si>
    <t>FORMULÁRIOS
IB 2016</t>
  </si>
  <si>
    <t>*** O n.º de candidaturas corresponde ás declarações de intenção para 2016 confirmadas no PU 2016</t>
  </si>
  <si>
    <t>Prémio por Ovelha e Cabra***</t>
  </si>
  <si>
    <t>Prémio por Vaca em Aleitamento***</t>
  </si>
  <si>
    <t>Prémio por Vacas Leiteiras ***</t>
  </si>
  <si>
    <t>RJA</t>
  </si>
  <si>
    <t>ALGODAO</t>
  </si>
  <si>
    <t>MAA</t>
  </si>
  <si>
    <t>POC</t>
  </si>
  <si>
    <t>VAL</t>
  </si>
  <si>
    <t>VLE</t>
  </si>
  <si>
    <t>FTAPRODER</t>
  </si>
  <si>
    <t>FTARURIS</t>
  </si>
  <si>
    <t>FTA2080</t>
  </si>
  <si>
    <t>FTA2328</t>
  </si>
  <si>
    <t>Campanha 2016*</t>
  </si>
  <si>
    <t>Comparação 2016/2015</t>
  </si>
  <si>
    <t>Campanha 2016</t>
  </si>
  <si>
    <t>POSSUI</t>
  </si>
  <si>
    <t>POSPAB</t>
  </si>
  <si>
    <t>POSVLE</t>
  </si>
  <si>
    <t>POSMED1</t>
  </si>
  <si>
    <t>POSVIN</t>
  </si>
  <si>
    <t>POSBAN</t>
  </si>
  <si>
    <t>POMARES MISTOS DE FRUTOS FRESCOS</t>
  </si>
  <si>
    <t>ANANÁS</t>
  </si>
  <si>
    <t>CHÁ</t>
  </si>
  <si>
    <t>MARALFALFA</t>
  </si>
  <si>
    <t>BROMUS</t>
  </si>
  <si>
    <t>FESTUCA</t>
  </si>
  <si>
    <t>PANASCO</t>
  </si>
  <si>
    <t>SERRADELA</t>
  </si>
  <si>
    <t>RÚCULA</t>
  </si>
  <si>
    <t>RUTABAGA</t>
  </si>
  <si>
    <t>ANAFA</t>
  </si>
  <si>
    <t>CONSOCIAÇÃO DE FIXADOREAS DE AZOTO</t>
  </si>
  <si>
    <t>CÂNHAMO</t>
  </si>
  <si>
    <t>SALIX</t>
  </si>
  <si>
    <t>CONSOCIAÇÃO DE FIXADORAS DE AZOTO</t>
  </si>
  <si>
    <t>CONSOCIAÇÕES ANUAIS E OUTRAS CULT. FORRAG. ANUAIS</t>
  </si>
  <si>
    <t>PASTAGENS EM BALDIO</t>
  </si>
  <si>
    <t>PRADOS TEMPORÁRIOS</t>
  </si>
  <si>
    <t>VIVEIROS</t>
  </si>
  <si>
    <t>ALHO FRANCÊS</t>
  </si>
  <si>
    <t>15-02-2016 A 24-04-2016</t>
  </si>
  <si>
    <t>15-02-2016 A 27-03-2016</t>
  </si>
  <si>
    <t>15-02-2016 A 29-05-2016</t>
  </si>
  <si>
    <t>15-02-2016 A 26-06-2016</t>
  </si>
  <si>
    <t>15-02-2016 A 11-07-2016</t>
  </si>
  <si>
    <t>2015</t>
  </si>
  <si>
    <t>2016</t>
  </si>
  <si>
    <t>Até 28-02-2016</t>
  </si>
  <si>
    <t>Até 29-03-2015 e 27-03-2016</t>
  </si>
  <si>
    <t>Até 26-04-2015 e 24-04-2016</t>
  </si>
  <si>
    <t>Até 31-05-2015 e 29-05-2016</t>
  </si>
  <si>
    <t>Até 23-06-2015 e 26-06-2016</t>
  </si>
  <si>
    <t>Até 11-07-2016</t>
  </si>
  <si>
    <t>QUADRO 19 - VISITAS DE CAMPO PARCELÁRIO NO PERÍODO DE 2016-02-15 A 2016-07-11 (ACUMULADO)</t>
  </si>
  <si>
    <t>Total até 2016-07-11</t>
  </si>
  <si>
    <t>O dia de início do período considerado na análise foi 15/02/2016</t>
  </si>
  <si>
    <t>O presente documento tem como objetivo a divulgação de uma síntese da informação relativa às candidaturas ao Pedido Único (PU) em 2016, aos Atendimentos do Parcelário em 2016 e aos Formulários de Identificaçao do Beneficiário em 2016.
No período em análise a receção de candidaturas teve início em 15-02-2016.
A informação apresentada corresponde às candidaturas carregadas no sistema informático central do IFAP no final do período de candidaturas em 11-07-2016.
Quando possível, é apresentada a comparação entre os dados de 2016 e os de 2015, sendo que para 2015, o início do período de receção de candidaturas verificou-se no dia 02-03-2015 e o final no dia 23-06-2015.
O apuramento da informação teve como base, no caso das Candidaturas do PU, as seguintes variáveis: (i) número de candidaturas rececionadas por ajuda e respetivas áreas e animais candidatos; (ii) número de candidaturas rececionadas por região; (iii) número de candidaturas rececionadas por entidade recetora.
Inclui-se, também, informação relativa a transferências: (i) número e respetiva área e (ii) por tipo de transferência. 
No caso dos Atendimentos do Parcelário, as variáveis consideradas foram: (i) número de atendimentos do parcelário por entidade recetora; (ii) tipo de ações e (iii) númerio de visitas de campo.
No que respeita aos Formulários de Identificação do Beneficiário foram analisados (i) número de utilizadores e formulários submetidos; (ii) tipo de alterações; (iii) número de formulários rececionados por entidade recetora.</t>
  </si>
  <si>
    <t>GRÁFICO 2 - N.º DE CANDIDATURAS, POR AJUDA / APOIO, ANO 2016</t>
  </si>
  <si>
    <t>GRÁFICO 3 - ÁREAS (HA), POR AJUDA / APOIO, ANO 2016</t>
  </si>
  <si>
    <t>RPB (Direitos)</t>
  </si>
  <si>
    <t>MAA (Área)</t>
  </si>
  <si>
    <t>Alteração de estatuto jurídico ou denominação</t>
  </si>
  <si>
    <t>Definitiva</t>
  </si>
  <si>
    <t>Fusão</t>
  </si>
  <si>
    <t>Herança</t>
  </si>
  <si>
    <t>Temporária  (RPB)</t>
  </si>
  <si>
    <t>GRÁFICO 1 - NÚMERO DE CANDIDATURAS PU2016/PU2015</t>
  </si>
  <si>
    <t>QUADRO 1 - NÚMERO DE CANDIDATURAS, ÁREAS E ANIMAIS DECLARADOS, POR AJUDA/APOIO - PU2016/PU2015</t>
  </si>
  <si>
    <t>GRÁFICO 2 - N.º DE CANDIDATURAS, POR AJUDA / APOIO - PU2016/PU2015</t>
  </si>
  <si>
    <t>GRÁFICO 3 - ÁREAS (HA), POR AJUDA / APOIO - PU2016/PU2015</t>
  </si>
  <si>
    <t>GRÁFICO 4 - ASA - ANIMAIS (CN) DECLARADOS - PU2016/PU2015</t>
  </si>
  <si>
    <t>QUADRO 3 - ÁREAS (HA) DOS CEREAIS POR VARIEDADE / FINALIDADE - PU2016</t>
  </si>
  <si>
    <t>QUADRO 2 - NÚMERO DE CANDIDATURAS E ÁREAS (HA) DECLARADAS, POR CULTURA - PU2016</t>
  </si>
  <si>
    <t>QUADRO 4 - ÁREAS (HA) DOS HORTÍCOLAS POR FINALIDADE - PU2016</t>
  </si>
  <si>
    <t>QUADRO 5 - ÁREAS (HA) DE OLIVAL E VINHA POR VARIEDADE / FINALIDADE - PU2016</t>
  </si>
  <si>
    <t>QUADRO 6 - N.º DE CANDIDATURAS E ÁREAS (HA) DECLARADAS, POR CULTURA RPB - PU2016</t>
  </si>
  <si>
    <t>QUADRO 7 - N.º DE CANDIDATURAS E ÁREAS (HA) DECLARADAS, POR CULTURA RPA - PU2016</t>
  </si>
  <si>
    <t>GRÁFICO 5 - TRANSFERÊNCIAS - N.º DE COMUNICAÇÕES (MODELO T) - PU2016</t>
  </si>
  <si>
    <t>GRÁFICO 6 - TRANSFERÊNCIAS - DIREITOS/ÁREA (HA) (MODELO T) - PU2016</t>
  </si>
  <si>
    <t>GRÁFICO 7 - TRANSFERÊNCIAS - N.º DE COMUNICAÇÕES POR TIPO (MODELO T - RPB) - PU2016</t>
  </si>
  <si>
    <t>GRÁFICO 7 - TRANSFERÊNCIAS - N.º DE COMUNICAÇÕES POR TIPO (MODELO T - MAA) - PU2016</t>
  </si>
  <si>
    <t>GRÁFICO 8 -  TRANSFERÊNCIAS - DIREITOS POR TIPO (MODELO T - RPB) - PU2016</t>
  </si>
  <si>
    <t>GRÁFICO 8 -  TRANSFERÊNCIAS - ÁREA POR TIPO (MODELO T - MAA) - PU2016</t>
  </si>
  <si>
    <t>QUADRO 8 - N.º DE CANDIDATURAS, ÁREAS (HA) E ANIMAIS DECLARADOS, POR MEDIDA ASA - PU2016</t>
  </si>
  <si>
    <t>QUADRO 9 - N.º DE CANDIDATURAS PU E POR REGIÃO - PU2016/PU2015</t>
  </si>
  <si>
    <t>GRÁFICO 9 - NÚMERO DE CANDIDATURAS PU, POR REGIÃO - PU2016</t>
  </si>
  <si>
    <t>GRÁFICO 10 - NÚMERO DE CANDIDATURAS PU, POR REGIÃO - PU2015</t>
  </si>
  <si>
    <t>GRÁFICO 11 - NÚMERO DE CANDIDATURAS RPB, POR REGIÃO - PU2016</t>
  </si>
  <si>
    <t>GRÁFICO 12 - ÁREA RPB, POR REGIÃO - PU2016</t>
  </si>
  <si>
    <t>QUADRO 10 - N.º DE CANDIDATURAS RPB, ÁREA (HA) E POR REGIÃO - PU2016</t>
  </si>
  <si>
    <t>QUADRO 11 - N.º DE CANDIDATURAS RPA, ÁREA (HA), POR REGIÃO - PU2016</t>
  </si>
  <si>
    <t>GRÁFICO 13 - NÚMERO DE CANDIDATURAS RPA, POR REGIÃO - PU2016</t>
  </si>
  <si>
    <t>GRÁFICO 14 - ÁREA RPA, POR REGIÃO - PU2016</t>
  </si>
  <si>
    <t>QUADRO 12 - N.º DE CANDIDATURAS MZD, ÁREA (HA) E POR REGIÃO - PU2016/PU2015</t>
  </si>
  <si>
    <t>GRÁFICO 15 - NÚMERO DE CANDIDATURAS MZD, POR REGIÃO - PU2016</t>
  </si>
  <si>
    <t>GRÁFICO 16 - ÁREA MZD, POR REGIÃO - PU2016</t>
  </si>
  <si>
    <t>GRÁFICO 17 - NÚMERO DE CANDIDATURAS MZD, POR REGIÃO - PU2015</t>
  </si>
  <si>
    <t>GRÁFICO 18 - ÁREA MZD, POR REGIÃO - PU2015</t>
  </si>
  <si>
    <t>QUADRO 13 - N.º DE CANDIDATURAS ASA, ÁREA (HA) E ANIMAIS (CN), POR REGIÃO - PU2016/PU2015</t>
  </si>
  <si>
    <t>GRÁFICO 19 - NÚMERO DE CANDIDATURAS ASA, POR REGIÃO - PU2016</t>
  </si>
  <si>
    <t>GRÁFICO 20 - ÁREA ASA, POR REGIÃO - PU2016</t>
  </si>
  <si>
    <t>GRÁFICO 21 - ANIMAIS ASA, POR REGIÃO - PU2016</t>
  </si>
  <si>
    <t>GRÁFICO 22 - NÚMERO DE CANDIDATURAS ASA, POR REGIÃO - PU2015</t>
  </si>
  <si>
    <t>GRÁFICO 23 - ÁREA ASA, POR REGIÃO - PU2015</t>
  </si>
  <si>
    <t>GRÁFICO 24 - ANIMAIS ASA, POR REGIÃO - PU2015</t>
  </si>
  <si>
    <t>QUADRO 14 - N.º DE CANDIDATURAS PU POR ENTIDADE RECETORA - PU2016/PU2015</t>
  </si>
  <si>
    <t>QUADRO 15 - Nº DE ATENDIMENTOS DE PARCELÁRIO, NO PERÍODO DE CANDIDATURAS DO PU2016, POR ENTIDADE (ACUMULADO)</t>
  </si>
  <si>
    <t>GRÁFICO 25 - DISTRIBUIÇÃO DO ATENDIMENTO DO PARCELÁRIO, POR ENTIDADE (ACUMULADO) - PU2016</t>
  </si>
  <si>
    <t>QUADRO 16 - Nº DE ATENDIMENTOS DE PARCELÁRIO, NO PERÍODO DE CANDIDATURAS, POR ENTIDADE - PU2016/PU2015</t>
  </si>
  <si>
    <t>QUADRO 17 - COMPARAÇÃO DO Nº DE ATENDIMENTOS DE PARCELÁRIO, NO PERÍODO DE CANDIDATURAS - PU2016/PU2015</t>
  </si>
  <si>
    <t>QUADRO 18 - TIPOS DE AÇÕES EFETUADAS NAS PARCELAS (ACUMULADO) - PU2016</t>
  </si>
  <si>
    <t>QUADRO 20 - UTILIZADORES E FORMULÁRIOS IB (ACUMULADO), NO PERÍODO DE CANDIDATURAS - PU2016</t>
  </si>
  <si>
    <t>QUADRO 22 - FORMULÁRIOS IB POR ENTIDADE (ACUMULADO), NO PERÍODO DE CANDIDATURAS PU2016</t>
  </si>
  <si>
    <t>QUADRO 21 - FORMULÁRIOS IB TIPO DE ALTERAÇÕES (ACUMULADO) - PU2016</t>
  </si>
  <si>
    <t>GRÁFICO 26 - COMPARAÇÃO DO N.º DE ATENDIMENTOS DO PARCELÁRIO - PU2016/PU2015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</si>
</sst>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______;"/>
  </numFmts>
  <fonts count="37" x14ac:knownFonts="1">
    <font>
      <sz val="10"/>
      <name val="Verdana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b/>
      <sz val="10"/>
      <color theme="8" tint="-0.499984740745262"/>
      <name val="Verdana"/>
      <family val="2"/>
    </font>
    <font>
      <b/>
      <sz val="9"/>
      <color indexed="19"/>
      <name val="Verdana"/>
      <family val="2"/>
    </font>
    <font>
      <b/>
      <sz val="9"/>
      <color indexed="9"/>
      <name val="Verdana"/>
      <family val="2"/>
    </font>
    <font>
      <sz val="9"/>
      <color indexed="9"/>
      <name val="Verdana"/>
      <family val="2"/>
    </font>
    <font>
      <sz val="8"/>
      <color indexed="9"/>
      <name val="verdana"/>
      <family val="2"/>
    </font>
    <font>
      <sz val="7"/>
      <name val="Verdana"/>
      <family val="2"/>
    </font>
    <font>
      <sz val="7"/>
      <color indexed="9"/>
      <name val="Verdana"/>
      <family val="2"/>
    </font>
    <font>
      <sz val="8"/>
      <color indexed="23"/>
      <name val="Verdana"/>
      <family val="2"/>
    </font>
    <font>
      <vertAlign val="superscript"/>
      <sz val="9"/>
      <name val="Verdana"/>
      <family val="2"/>
    </font>
    <font>
      <b/>
      <sz val="9"/>
      <color theme="0"/>
      <name val="Verdana"/>
      <family val="2"/>
    </font>
    <font>
      <b/>
      <sz val="8"/>
      <color indexed="9"/>
      <name val="Verdana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9"/>
      <name val="Arial"/>
      <family val="2"/>
    </font>
    <font>
      <b/>
      <sz val="12"/>
      <color theme="8" tint="-0.499984740745262"/>
      <name val="Verdana"/>
      <family val="2"/>
    </font>
    <font>
      <b/>
      <sz val="12"/>
      <color indexed="59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8"/>
      <name val="Verdana"/>
      <family val="2"/>
    </font>
    <font>
      <sz val="9"/>
      <color theme="0"/>
      <name val="Arial"/>
      <family val="2"/>
    </font>
    <font>
      <sz val="9"/>
      <color theme="0"/>
      <name val="Verdana"/>
      <family val="2"/>
    </font>
    <font>
      <sz val="11"/>
      <color theme="0"/>
      <name val="Calibri"/>
      <family val="2"/>
      <scheme val="minor"/>
    </font>
    <font>
      <b/>
      <sz val="8"/>
      <color theme="0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0"/>
      <color theme="0"/>
      <name val="Verdana"/>
      <family val="2"/>
    </font>
    <font>
      <vertAlign val="superscript"/>
      <sz val="9"/>
      <color theme="0"/>
      <name val="Verdana"/>
      <family val="2"/>
    </font>
    <font>
      <sz val="12"/>
      <name val="Verdana"/>
      <family val="2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26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8" tint="-0.499984740745262"/>
        <bgColor indexed="24"/>
      </patternFill>
    </fill>
    <fill>
      <patternFill patternType="solid">
        <fgColor theme="8" tint="-0.249977111117893"/>
        <bgColor indexed="24"/>
      </patternFill>
    </fill>
    <fill>
      <gradientFill degree="90">
        <stop position="0">
          <color rgb="FF79C1D5"/>
        </stop>
        <stop position="1">
          <color theme="8" tint="-0.25098422193060094"/>
        </stop>
      </gradientFill>
    </fill>
    <fill>
      <gradientFill degree="90">
        <stop position="0">
          <color rgb="FF256675"/>
        </stop>
        <stop position="1">
          <color rgb="FF3795AB"/>
        </stop>
      </gradientFill>
    </fill>
    <fill>
      <patternFill patternType="solid">
        <fgColor rgb="FFF0F0F0"/>
        <bgColor indexed="47"/>
      </patternFill>
    </fill>
    <fill>
      <gradientFill degree="90">
        <stop position="0">
          <color theme="8" tint="0.40000610370189521"/>
        </stop>
        <stop position="1">
          <color theme="8" tint="-0.49803155613879818"/>
        </stop>
      </gradientFill>
    </fill>
    <fill>
      <gradientFill degree="90">
        <stop position="0">
          <color rgb="FF256675"/>
        </stop>
        <stop position="0.5">
          <color rgb="FF3795AB"/>
        </stop>
        <stop position="1">
          <color rgb="FF256675"/>
        </stop>
      </gradient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dashed">
        <color indexed="9"/>
      </right>
      <top style="dashed">
        <color indexed="9"/>
      </top>
      <bottom/>
      <diagonal/>
    </border>
    <border>
      <left style="dashed">
        <color indexed="9"/>
      </left>
      <right style="dashed">
        <color indexed="9"/>
      </right>
      <top style="thin">
        <color indexed="9"/>
      </top>
      <bottom/>
      <diagonal/>
    </border>
    <border>
      <left style="dashed">
        <color indexed="9"/>
      </left>
      <right/>
      <top style="thin">
        <color indexed="9"/>
      </top>
      <bottom style="dashed">
        <color indexed="9"/>
      </bottom>
      <diagonal/>
    </border>
    <border>
      <left/>
      <right/>
      <top style="thin">
        <color indexed="9"/>
      </top>
      <bottom style="dotted">
        <color theme="8" tint="-0.24994659260841701"/>
      </bottom>
      <diagonal/>
    </border>
    <border>
      <left/>
      <right style="thin">
        <color theme="8" tint="-0.24994659260841701"/>
      </right>
      <top/>
      <bottom style="dotted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dashed">
        <color theme="0"/>
      </top>
      <bottom style="dotted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indexed="9"/>
      </top>
      <bottom style="dotted">
        <color theme="8" tint="-0.24994659260841701"/>
      </bottom>
      <diagonal/>
    </border>
    <border>
      <left style="thin">
        <color theme="8" tint="-0.24994659260841701"/>
      </left>
      <right/>
      <top/>
      <bottom style="dotted">
        <color theme="8" tint="-0.24994659260841701"/>
      </bottom>
      <diagonal/>
    </border>
    <border>
      <left/>
      <right style="thin">
        <color theme="8" tint="-0.24994659260841701"/>
      </right>
      <top style="thin">
        <color indexed="9"/>
      </top>
      <bottom style="dotted">
        <color theme="8" tint="-0.24994659260841701"/>
      </bottom>
      <diagonal/>
    </border>
    <border>
      <left style="thin">
        <color theme="8" tint="-0.24994659260841701"/>
      </left>
      <right/>
      <top style="thin">
        <color indexed="9"/>
      </top>
      <bottom style="dotted">
        <color theme="8" tint="-0.24994659260841701"/>
      </bottom>
      <diagonal/>
    </border>
    <border>
      <left/>
      <right/>
      <top style="dotted">
        <color theme="8" tint="-0.24994659260841701"/>
      </top>
      <bottom style="dotted">
        <color theme="8" tint="-0.24994659260841701"/>
      </bottom>
      <diagonal/>
    </border>
    <border>
      <left/>
      <right style="thin">
        <color theme="8" tint="-0.24994659260841701"/>
      </right>
      <top style="dotted">
        <color theme="8" tint="-0.24994659260841701"/>
      </top>
      <bottom style="dotted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dotted">
        <color theme="8" tint="-0.24994659260841701"/>
      </top>
      <bottom style="dotted">
        <color theme="8" tint="-0.24994659260841701"/>
      </bottom>
      <diagonal/>
    </border>
    <border>
      <left style="thin">
        <color theme="8" tint="-0.24994659260841701"/>
      </left>
      <right/>
      <top style="dotted">
        <color theme="8" tint="-0.24994659260841701"/>
      </top>
      <bottom style="dotted">
        <color theme="8" tint="-0.24994659260841701"/>
      </bottom>
      <diagonal/>
    </border>
    <border>
      <left/>
      <right/>
      <top/>
      <bottom style="dashed">
        <color indexed="8"/>
      </bottom>
      <diagonal/>
    </border>
    <border>
      <left/>
      <right style="thin">
        <color theme="8" tint="-0.24994659260841701"/>
      </right>
      <top style="dotted">
        <color theme="8" tint="-0.24994659260841701"/>
      </top>
      <bottom style="thick">
        <color indexed="9"/>
      </bottom>
      <diagonal/>
    </border>
    <border>
      <left style="thin">
        <color theme="8" tint="-0.24994659260841701"/>
      </left>
      <right style="thin">
        <color theme="8" tint="-0.24994659260841701"/>
      </right>
      <top style="dotted">
        <color theme="8" tint="-0.24994659260841701"/>
      </top>
      <bottom style="thick">
        <color indexed="9"/>
      </bottom>
      <diagonal/>
    </border>
    <border>
      <left style="thin">
        <color theme="8" tint="-0.24994659260841701"/>
      </left>
      <right/>
      <top style="dotted">
        <color theme="8" tint="-0.24994659260841701"/>
      </top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 style="hair">
        <color indexed="9"/>
      </left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indexed="9"/>
      </top>
      <bottom style="thick">
        <color theme="0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dotted">
        <color theme="8" tint="-0.2499465926084170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8" tint="-0.24994659260841701"/>
      </right>
      <top style="thin">
        <color theme="0"/>
      </top>
      <bottom style="dotted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0"/>
      </top>
      <bottom style="dotted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dotted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  <border>
      <left/>
      <right style="thin">
        <color theme="8" tint="-0.24994659260841701"/>
      </right>
      <top style="dotted">
        <color theme="8" tint="-0.24994659260841701"/>
      </top>
      <bottom/>
      <diagonal/>
    </border>
    <border>
      <left/>
      <right/>
      <top/>
      <bottom style="thin">
        <color theme="0"/>
      </bottom>
      <diagonal/>
    </border>
    <border>
      <left style="dotted">
        <color theme="0"/>
      </left>
      <right/>
      <top style="dotted">
        <color theme="8" tint="-0.24994659260841701"/>
      </top>
      <bottom/>
      <diagonal/>
    </border>
    <border>
      <left style="dotted">
        <color theme="0"/>
      </left>
      <right style="dotted">
        <color theme="0"/>
      </right>
      <top style="dotted">
        <color theme="8" tint="-0.24994659260841701"/>
      </top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 style="dotted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 diagonalDown="1">
      <left/>
      <right/>
      <top/>
      <bottom/>
      <diagonal style="thin">
        <color theme="0"/>
      </diagonal>
    </border>
    <border diagonalDown="1">
      <left/>
      <right style="thin">
        <color theme="0"/>
      </right>
      <top/>
      <bottom/>
      <diagonal style="thin">
        <color theme="0"/>
      </diagonal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dotted">
        <color theme="8" tint="-0.24994659260841701"/>
      </top>
      <bottom style="thin">
        <color theme="8" tint="-0.24994659260841701"/>
      </bottom>
      <diagonal/>
    </border>
    <border>
      <left style="thin">
        <color indexed="9"/>
      </left>
      <right style="dotted">
        <color indexed="9"/>
      </right>
      <top/>
      <bottom/>
      <diagonal/>
    </border>
    <border>
      <left style="dotted">
        <color indexed="9"/>
      </left>
      <right style="dotted">
        <color indexed="9"/>
      </right>
      <top/>
      <bottom/>
      <diagonal/>
    </border>
    <border>
      <left style="dotted">
        <color indexed="9"/>
      </left>
      <right/>
      <top/>
      <bottom/>
      <diagonal/>
    </border>
    <border>
      <left style="dotted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dotted">
        <color indexed="9"/>
      </right>
      <top style="thin">
        <color indexed="9"/>
      </top>
      <bottom/>
      <diagonal/>
    </border>
    <border>
      <left style="dotted">
        <color indexed="9"/>
      </left>
      <right/>
      <top style="thin">
        <color indexed="9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8" tint="-0.24994659260841701"/>
      </right>
      <top style="dotted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 style="thin">
        <color theme="8" tint="-0.24994659260841701"/>
      </right>
      <top style="dotted">
        <color theme="8" tint="-0.24994659260841701"/>
      </top>
      <bottom style="thin">
        <color theme="0"/>
      </bottom>
      <diagonal/>
    </border>
    <border>
      <left/>
      <right style="thin">
        <color theme="8" tint="-0.24994659260841701"/>
      </right>
      <top style="dotted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/>
      <top style="dotted">
        <color theme="8" tint="-0.24994659260841701"/>
      </top>
      <bottom style="thin">
        <color theme="8" tint="-0.24994659260841701"/>
      </bottom>
      <diagonal/>
    </border>
    <border>
      <left/>
      <right/>
      <top/>
      <bottom style="dotted">
        <color theme="8" tint="-0.24994659260841701"/>
      </bottom>
      <diagonal/>
    </border>
    <border>
      <left/>
      <right/>
      <top style="thin">
        <color rgb="FF9AD2E6"/>
      </top>
      <bottom style="thin">
        <color theme="0" tint="-0.14996795556505021"/>
      </bottom>
      <diagonal/>
    </border>
    <border>
      <left style="thick">
        <color indexed="9"/>
      </left>
      <right/>
      <top style="thick">
        <color indexed="9"/>
      </top>
      <bottom style="thin">
        <color theme="0" tint="-0.24994659260841701"/>
      </bottom>
      <diagonal/>
    </border>
    <border>
      <left/>
      <right/>
      <top style="thick">
        <color indexed="9"/>
      </top>
      <bottom style="thin">
        <color theme="0" tint="-0.24994659260841701"/>
      </bottom>
      <diagonal/>
    </border>
    <border>
      <left/>
      <right/>
      <top/>
      <bottom style="thin">
        <color theme="8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ck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dashed">
        <color indexed="9"/>
      </bottom>
      <diagonal/>
    </border>
    <border>
      <left style="dashed">
        <color indexed="9"/>
      </left>
      <right/>
      <top style="thin">
        <color indexed="9"/>
      </top>
      <bottom/>
      <diagonal/>
    </border>
    <border>
      <left/>
      <right/>
      <top style="dotted">
        <color theme="8" tint="-0.24994659260841701"/>
      </top>
      <bottom/>
      <diagonal/>
    </border>
    <border>
      <left style="hair">
        <color indexed="9"/>
      </left>
      <right style="thin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ck">
        <color indexed="9"/>
      </bottom>
      <diagonal/>
    </border>
    <border>
      <left/>
      <right/>
      <top/>
      <bottom style="thick">
        <color theme="0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1" fillId="0" borderId="0"/>
    <xf numFmtId="0" fontId="20" fillId="0" borderId="0"/>
    <xf numFmtId="0" fontId="20" fillId="4" borderId="56" applyNumberFormat="0" applyFont="0" applyAlignment="0" applyProtection="0"/>
    <xf numFmtId="0" fontId="2" fillId="0" borderId="0"/>
    <xf numFmtId="0" fontId="6" fillId="9" borderId="71">
      <alignment horizontal="left" vertical="center"/>
      <protection locked="0"/>
    </xf>
    <xf numFmtId="165" fontId="3" fillId="10" borderId="103">
      <alignment horizontal="left" vertical="center" indent="1"/>
    </xf>
    <xf numFmtId="0" fontId="13" fillId="8" borderId="102">
      <alignment vertical="center" wrapText="1"/>
    </xf>
  </cellStyleXfs>
  <cellXfs count="479">
    <xf numFmtId="0" fontId="0" fillId="0" borderId="0" xfId="0"/>
    <xf numFmtId="0" fontId="0" fillId="0" borderId="0" xfId="0" applyProtection="1"/>
    <xf numFmtId="0" fontId="20" fillId="0" borderId="0" xfId="0" applyFont="1" applyProtection="1"/>
    <xf numFmtId="0" fontId="20" fillId="0" borderId="0" xfId="0" applyFont="1" applyAlignment="1" applyProtection="1">
      <alignment horizontal="left" indent="1"/>
    </xf>
    <xf numFmtId="0" fontId="6" fillId="9" borderId="71" xfId="7" applyFont="1" applyProtection="1">
      <alignment horizontal="left" vertical="center"/>
    </xf>
    <xf numFmtId="0" fontId="6" fillId="9" borderId="71" xfId="7" applyProtection="1">
      <alignment horizontal="left" vertical="center"/>
    </xf>
    <xf numFmtId="0" fontId="6" fillId="9" borderId="71" xfId="7" applyAlignment="1" applyProtection="1">
      <alignment horizontal="left" vertical="center" indent="1"/>
    </xf>
    <xf numFmtId="0" fontId="20" fillId="0" borderId="0" xfId="0" applyFont="1" applyAlignment="1" applyProtection="1">
      <alignment vertical="center"/>
    </xf>
    <xf numFmtId="0" fontId="6" fillId="9" borderId="71" xfId="0" applyFont="1" applyFill="1" applyBorder="1" applyAlignment="1" applyProtection="1">
      <alignment horizontal="left" vertical="center"/>
    </xf>
    <xf numFmtId="0" fontId="21" fillId="9" borderId="71" xfId="0" applyFont="1" applyFill="1" applyBorder="1" applyAlignment="1" applyProtection="1">
      <alignment horizontal="left" vertical="center" wrapText="1"/>
    </xf>
    <xf numFmtId="0" fontId="21" fillId="9" borderId="71" xfId="0" applyFont="1" applyFill="1" applyBorder="1" applyAlignment="1" applyProtection="1">
      <alignment horizontal="left" vertical="center" wrapText="1" indent="1"/>
    </xf>
    <xf numFmtId="165" fontId="22" fillId="10" borderId="104" xfId="6" applyNumberFormat="1" applyFont="1" applyFill="1" applyBorder="1" applyAlignment="1" applyProtection="1">
      <alignment horizontal="left" vertical="center" wrapText="1"/>
    </xf>
    <xf numFmtId="165" fontId="22" fillId="10" borderId="104" xfId="6" applyNumberFormat="1" applyFont="1" applyFill="1" applyBorder="1" applyAlignment="1" applyProtection="1">
      <alignment horizontal="left" vertical="center" wrapText="1" indent="1"/>
    </xf>
    <xf numFmtId="0" fontId="22" fillId="0" borderId="0" xfId="0" applyFont="1" applyAlignment="1" applyProtection="1">
      <alignment wrapText="1"/>
    </xf>
    <xf numFmtId="0" fontId="22" fillId="0" borderId="0" xfId="0" applyFont="1" applyAlignment="1" applyProtection="1">
      <alignment horizontal="left" wrapText="1" indent="1"/>
    </xf>
    <xf numFmtId="0" fontId="22" fillId="0" borderId="0" xfId="0" applyFont="1" applyAlignment="1" applyProtection="1">
      <alignment horizontal="left" wrapText="1"/>
    </xf>
    <xf numFmtId="0" fontId="0" fillId="0" borderId="41" xfId="0" applyBorder="1" applyProtection="1"/>
    <xf numFmtId="0" fontId="22" fillId="0" borderId="106" xfId="0" applyFont="1" applyBorder="1" applyAlignment="1" applyProtection="1">
      <alignment horizontal="left" wrapText="1"/>
    </xf>
    <xf numFmtId="0" fontId="22" fillId="0" borderId="106" xfId="0" applyFont="1" applyBorder="1" applyAlignment="1" applyProtection="1">
      <alignment horizontal="left" wrapText="1" indent="1"/>
    </xf>
    <xf numFmtId="165" fontId="3" fillId="10" borderId="103" xfId="8" applyBorder="1" applyProtection="1">
      <alignment horizontal="left" vertical="center" indent="1"/>
    </xf>
    <xf numFmtId="165" fontId="3" fillId="10" borderId="104" xfId="8" applyBorder="1" applyProtection="1">
      <alignment horizontal="left" vertical="center" indent="1"/>
    </xf>
    <xf numFmtId="165" fontId="3" fillId="10" borderId="104" xfId="8" applyBorder="1" applyAlignment="1" applyProtection="1">
      <alignment horizontal="left" vertical="center" indent="2"/>
    </xf>
    <xf numFmtId="0" fontId="3" fillId="0" borderId="0" xfId="3" applyFont="1" applyProtection="1"/>
    <xf numFmtId="0" fontId="3" fillId="0" borderId="0" xfId="3" applyFont="1" applyAlignment="1" applyProtection="1">
      <alignment vertical="center"/>
    </xf>
    <xf numFmtId="17" fontId="3" fillId="0" borderId="0" xfId="3" applyNumberFormat="1" applyFont="1" applyFill="1" applyAlignment="1" applyProtection="1">
      <alignment vertical="center"/>
    </xf>
    <xf numFmtId="0" fontId="20" fillId="0" borderId="107" xfId="0" applyFont="1" applyBorder="1" applyAlignment="1" applyProtection="1">
      <alignment vertical="center"/>
    </xf>
    <xf numFmtId="0" fontId="20" fillId="0" borderId="107" xfId="0" applyFont="1" applyBorder="1" applyAlignment="1" applyProtection="1">
      <alignment horizontal="left" vertical="center" indent="1"/>
    </xf>
    <xf numFmtId="0" fontId="22" fillId="0" borderId="0" xfId="0" applyFont="1" applyProtection="1"/>
    <xf numFmtId="0" fontId="22" fillId="0" borderId="0" xfId="0" applyFont="1" applyAlignment="1" applyProtection="1">
      <alignment horizontal="left" indent="1"/>
    </xf>
    <xf numFmtId="0" fontId="6" fillId="11" borderId="105" xfId="7" applyFill="1" applyBorder="1" applyProtection="1">
      <alignment horizontal="left" vertical="center"/>
    </xf>
    <xf numFmtId="0" fontId="6" fillId="11" borderId="105" xfId="7" applyFill="1" applyBorder="1" applyAlignment="1" applyProtection="1">
      <alignment horizontal="left" vertical="center" indent="1"/>
    </xf>
    <xf numFmtId="0" fontId="20" fillId="0" borderId="0" xfId="0" applyFont="1" applyAlignment="1" applyProtection="1">
      <alignment horizontal="left" vertical="center" indent="1"/>
    </xf>
    <xf numFmtId="0" fontId="0" fillId="0" borderId="0" xfId="0" applyAlignment="1" applyProtection="1">
      <alignment horizontal="left" vertical="center" wrapText="1" indent="1"/>
    </xf>
    <xf numFmtId="0" fontId="0" fillId="0" borderId="0" xfId="0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6" fillId="9" borderId="71" xfId="0" applyFont="1" applyFill="1" applyBorder="1" applyAlignment="1" applyProtection="1">
      <alignment horizontal="left" vertical="center" indent="1"/>
    </xf>
    <xf numFmtId="165" fontId="22" fillId="10" borderId="103" xfId="6" applyNumberFormat="1" applyFont="1" applyFill="1" applyBorder="1" applyAlignment="1" applyProtection="1">
      <alignment horizontal="left" vertical="center" wrapText="1" indent="1"/>
    </xf>
    <xf numFmtId="0" fontId="0" fillId="0" borderId="0" xfId="0" applyBorder="1" applyProtection="1"/>
    <xf numFmtId="0" fontId="33" fillId="0" borderId="0" xfId="0" applyFont="1" applyAlignment="1" applyProtection="1"/>
    <xf numFmtId="165" fontId="22" fillId="10" borderId="113" xfId="6" applyNumberFormat="1" applyFont="1" applyFill="1" applyBorder="1" applyAlignment="1" applyProtection="1">
      <alignment horizontal="left" vertical="center" wrapText="1" indent="1"/>
    </xf>
    <xf numFmtId="165" fontId="22" fillId="10" borderId="0" xfId="6" applyNumberFormat="1" applyFont="1" applyFill="1" applyBorder="1" applyAlignment="1" applyProtection="1">
      <alignment horizontal="left" vertical="center" wrapText="1" indent="1"/>
    </xf>
    <xf numFmtId="165" fontId="22" fillId="10" borderId="0" xfId="6" applyNumberFormat="1" applyFont="1" applyFill="1" applyBorder="1" applyAlignment="1" applyProtection="1">
      <alignment horizontal="justify" vertical="distributed" wrapText="1"/>
    </xf>
    <xf numFmtId="165" fontId="22" fillId="10" borderId="114" xfId="6" applyNumberFormat="1" applyFont="1" applyFill="1" applyBorder="1" applyAlignment="1" applyProtection="1">
      <alignment horizontal="left" vertical="center" wrapText="1" indent="1"/>
    </xf>
    <xf numFmtId="0" fontId="3" fillId="0" borderId="0" xfId="1" applyFont="1" applyAlignment="1" applyProtection="1">
      <alignment vertical="center"/>
    </xf>
    <xf numFmtId="0" fontId="5" fillId="0" borderId="0" xfId="1" applyFont="1" applyAlignment="1" applyProtection="1">
      <alignment vertical="center"/>
    </xf>
    <xf numFmtId="3" fontId="5" fillId="0" borderId="0" xfId="1" applyNumberFormat="1" applyFont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3" fontId="3" fillId="0" borderId="0" xfId="1" applyNumberFormat="1" applyFont="1" applyAlignment="1" applyProtection="1">
      <alignment vertical="center"/>
    </xf>
    <xf numFmtId="9" fontId="3" fillId="0" borderId="0" xfId="1" applyNumberFormat="1" applyFont="1" applyBorder="1" applyAlignment="1" applyProtection="1">
      <alignment vertical="center"/>
    </xf>
    <xf numFmtId="9" fontId="3" fillId="0" borderId="0" xfId="1" applyNumberFormat="1" applyFont="1" applyAlignment="1" applyProtection="1">
      <alignment vertical="center"/>
    </xf>
    <xf numFmtId="3" fontId="6" fillId="2" borderId="3" xfId="2" applyNumberFormat="1" applyFont="1" applyFill="1" applyBorder="1" applyAlignment="1" applyProtection="1">
      <alignment horizontal="center" vertical="center"/>
    </xf>
    <xf numFmtId="3" fontId="6" fillId="2" borderId="4" xfId="2" applyNumberFormat="1" applyFont="1" applyFill="1" applyBorder="1" applyAlignment="1" applyProtection="1">
      <alignment horizontal="center" vertical="center"/>
    </xf>
    <xf numFmtId="0" fontId="6" fillId="2" borderId="2" xfId="2" applyFont="1" applyFill="1" applyBorder="1" applyAlignment="1" applyProtection="1">
      <alignment horizontal="center" vertical="center"/>
    </xf>
    <xf numFmtId="0" fontId="6" fillId="2" borderId="3" xfId="2" applyFont="1" applyFill="1" applyBorder="1" applyAlignment="1" applyProtection="1">
      <alignment horizontal="center" vertical="center"/>
    </xf>
    <xf numFmtId="0" fontId="6" fillId="2" borderId="4" xfId="2" applyFont="1" applyFill="1" applyBorder="1" applyAlignment="1" applyProtection="1">
      <alignment horizontal="center" vertical="center"/>
    </xf>
    <xf numFmtId="0" fontId="10" fillId="2" borderId="2" xfId="2" applyFont="1" applyFill="1" applyBorder="1" applyAlignment="1" applyProtection="1">
      <alignment horizontal="center" vertical="center"/>
    </xf>
    <xf numFmtId="0" fontId="10" fillId="2" borderId="10" xfId="2" applyFont="1" applyFill="1" applyBorder="1" applyAlignment="1" applyProtection="1">
      <alignment horizontal="center" vertical="center"/>
    </xf>
    <xf numFmtId="3" fontId="10" fillId="2" borderId="11" xfId="2" applyNumberFormat="1" applyFont="1" applyFill="1" applyBorder="1" applyAlignment="1" applyProtection="1">
      <alignment horizontal="center" vertical="center"/>
    </xf>
    <xf numFmtId="3" fontId="10" fillId="2" borderId="12" xfId="2" applyNumberFormat="1" applyFont="1" applyFill="1" applyBorder="1" applyAlignment="1" applyProtection="1">
      <alignment horizontal="center" vertical="center"/>
    </xf>
    <xf numFmtId="3" fontId="10" fillId="2" borderId="3" xfId="2" applyNumberFormat="1" applyFont="1" applyFill="1" applyBorder="1" applyAlignment="1" applyProtection="1">
      <alignment horizontal="center" vertical="center"/>
    </xf>
    <xf numFmtId="3" fontId="10" fillId="2" borderId="4" xfId="2" applyNumberFormat="1" applyFont="1" applyFill="1" applyBorder="1" applyAlignment="1" applyProtection="1">
      <alignment horizontal="center" vertical="center"/>
    </xf>
    <xf numFmtId="0" fontId="10" fillId="2" borderId="3" xfId="2" applyFont="1" applyFill="1" applyBorder="1" applyAlignment="1" applyProtection="1">
      <alignment horizontal="center" vertical="center"/>
    </xf>
    <xf numFmtId="0" fontId="10" fillId="2" borderId="4" xfId="2" applyFont="1" applyFill="1" applyBorder="1" applyAlignment="1" applyProtection="1">
      <alignment horizontal="center" vertical="center"/>
    </xf>
    <xf numFmtId="0" fontId="9" fillId="0" borderId="0" xfId="1" applyFont="1" applyFill="1" applyAlignment="1" applyProtection="1">
      <alignment vertical="center"/>
    </xf>
    <xf numFmtId="3" fontId="3" fillId="0" borderId="14" xfId="1" applyNumberFormat="1" applyFont="1" applyFill="1" applyBorder="1" applyAlignment="1" applyProtection="1">
      <alignment horizontal="right" vertical="center" indent="1"/>
    </xf>
    <xf numFmtId="164" fontId="11" fillId="0" borderId="15" xfId="1" applyNumberFormat="1" applyFont="1" applyFill="1" applyBorder="1" applyAlignment="1" applyProtection="1">
      <alignment horizontal="right" vertical="center" indent="1"/>
    </xf>
    <xf numFmtId="3" fontId="3" fillId="0" borderId="16" xfId="1" applyNumberFormat="1" applyFont="1" applyFill="1" applyBorder="1" applyAlignment="1" applyProtection="1">
      <alignment horizontal="right" vertical="center" indent="1"/>
    </xf>
    <xf numFmtId="3" fontId="3" fillId="0" borderId="17" xfId="1" quotePrefix="1" applyNumberFormat="1" applyFont="1" applyFill="1" applyBorder="1" applyAlignment="1" applyProtection="1">
      <alignment horizontal="right" vertical="center" indent="1"/>
    </xf>
    <xf numFmtId="0" fontId="0" fillId="0" borderId="0" xfId="0" applyFill="1" applyBorder="1" applyProtection="1"/>
    <xf numFmtId="3" fontId="3" fillId="0" borderId="18" xfId="1" applyNumberFormat="1" applyFont="1" applyFill="1" applyBorder="1" applyAlignment="1" applyProtection="1">
      <alignment horizontal="right" vertical="center" indent="1"/>
    </xf>
    <xf numFmtId="3" fontId="3" fillId="0" borderId="19" xfId="1" quotePrefix="1" applyNumberFormat="1" applyFont="1" applyFill="1" applyBorder="1" applyAlignment="1" applyProtection="1">
      <alignment horizontal="right" vertical="center" indent="1"/>
    </xf>
    <xf numFmtId="164" fontId="11" fillId="0" borderId="18" xfId="1" applyNumberFormat="1" applyFont="1" applyFill="1" applyBorder="1" applyAlignment="1" applyProtection="1">
      <alignment horizontal="right" vertical="center" indent="1"/>
    </xf>
    <xf numFmtId="164" fontId="11" fillId="0" borderId="16" xfId="1" applyNumberFormat="1" applyFont="1" applyFill="1" applyBorder="1" applyAlignment="1" applyProtection="1">
      <alignment horizontal="right" vertical="center" indent="1"/>
    </xf>
    <xf numFmtId="9" fontId="11" fillId="0" borderId="19" xfId="1" quotePrefix="1" applyNumberFormat="1" applyFont="1" applyFill="1" applyBorder="1" applyAlignment="1" applyProtection="1">
      <alignment horizontal="right" vertical="center" indent="1"/>
    </xf>
    <xf numFmtId="3" fontId="3" fillId="0" borderId="21" xfId="1" applyNumberFormat="1" applyFont="1" applyFill="1" applyBorder="1" applyAlignment="1" applyProtection="1">
      <alignment horizontal="right" vertical="center" indent="1"/>
    </xf>
    <xf numFmtId="164" fontId="11" fillId="0" borderId="22" xfId="1" applyNumberFormat="1" applyFont="1" applyFill="1" applyBorder="1" applyAlignment="1" applyProtection="1">
      <alignment horizontal="right" vertical="center" indent="1"/>
    </xf>
    <xf numFmtId="3" fontId="3" fillId="0" borderId="22" xfId="1" applyNumberFormat="1" applyFont="1" applyFill="1" applyBorder="1" applyAlignment="1" applyProtection="1">
      <alignment horizontal="right" vertical="center" indent="1"/>
    </xf>
    <xf numFmtId="3" fontId="3" fillId="0" borderId="23" xfId="1" applyNumberFormat="1" applyFont="1" applyFill="1" applyBorder="1" applyAlignment="1" applyProtection="1">
      <alignment horizontal="right" vertical="center" indent="1"/>
    </xf>
    <xf numFmtId="164" fontId="11" fillId="0" borderId="21" xfId="1" applyNumberFormat="1" applyFont="1" applyFill="1" applyBorder="1" applyAlignment="1" applyProtection="1">
      <alignment horizontal="right" vertical="center" indent="1"/>
    </xf>
    <xf numFmtId="9" fontId="11" fillId="0" borderId="23" xfId="1" applyNumberFormat="1" applyFont="1" applyFill="1" applyBorder="1" applyAlignment="1" applyProtection="1">
      <alignment horizontal="right" vertical="center" indent="1"/>
    </xf>
    <xf numFmtId="9" fontId="11" fillId="0" borderId="22" xfId="1" applyNumberFormat="1" applyFont="1" applyFill="1" applyBorder="1" applyAlignment="1" applyProtection="1">
      <alignment horizontal="right" vertical="center" indent="1"/>
    </xf>
    <xf numFmtId="164" fontId="11" fillId="0" borderId="23" xfId="1" applyNumberFormat="1" applyFont="1" applyFill="1" applyBorder="1" applyAlignment="1" applyProtection="1">
      <alignment horizontal="right" vertical="center" indent="1"/>
    </xf>
    <xf numFmtId="3" fontId="3" fillId="0" borderId="22" xfId="1" quotePrefix="1" applyNumberFormat="1" applyFont="1" applyFill="1" applyBorder="1" applyAlignment="1" applyProtection="1">
      <alignment horizontal="right" vertical="center" indent="1"/>
    </xf>
    <xf numFmtId="0" fontId="3" fillId="0" borderId="20" xfId="1" applyFont="1" applyFill="1" applyBorder="1" applyAlignment="1" applyProtection="1">
      <alignment horizontal="left" vertical="center" wrapText="1" indent="1"/>
    </xf>
    <xf numFmtId="3" fontId="3" fillId="0" borderId="25" xfId="1" applyNumberFormat="1" applyFont="1" applyFill="1" applyBorder="1" applyAlignment="1" applyProtection="1">
      <alignment horizontal="right" vertical="center" indent="1"/>
    </xf>
    <xf numFmtId="164" fontId="11" fillId="0" borderId="26" xfId="1" applyNumberFormat="1" applyFont="1" applyFill="1" applyBorder="1" applyAlignment="1" applyProtection="1">
      <alignment horizontal="right" vertical="center" indent="1"/>
    </xf>
    <xf numFmtId="3" fontId="3" fillId="0" borderId="26" xfId="1" applyNumberFormat="1" applyFont="1" applyFill="1" applyBorder="1" applyAlignment="1" applyProtection="1">
      <alignment horizontal="right" vertical="center" indent="1"/>
    </xf>
    <xf numFmtId="3" fontId="3" fillId="0" borderId="27" xfId="1" applyNumberFormat="1" applyFont="1" applyFill="1" applyBorder="1" applyAlignment="1" applyProtection="1">
      <alignment horizontal="right" vertical="center" indent="1"/>
    </xf>
    <xf numFmtId="164" fontId="11" fillId="0" borderId="25" xfId="1" applyNumberFormat="1" applyFont="1" applyFill="1" applyBorder="1" applyAlignment="1" applyProtection="1">
      <alignment horizontal="right" vertical="center" indent="1"/>
    </xf>
    <xf numFmtId="9" fontId="11" fillId="0" borderId="26" xfId="1" applyNumberFormat="1" applyFont="1" applyFill="1" applyBorder="1" applyAlignment="1" applyProtection="1">
      <alignment horizontal="right" vertical="center" indent="1"/>
    </xf>
    <xf numFmtId="9" fontId="11" fillId="0" borderId="27" xfId="1" applyNumberFormat="1" applyFont="1" applyFill="1" applyBorder="1" applyAlignment="1" applyProtection="1">
      <alignment horizontal="right" vertical="center" indent="1"/>
    </xf>
    <xf numFmtId="3" fontId="13" fillId="3" borderId="28" xfId="1" applyNumberFormat="1" applyFont="1" applyFill="1" applyBorder="1" applyAlignment="1" applyProtection="1">
      <alignment horizontal="right" vertical="center" indent="1"/>
    </xf>
    <xf numFmtId="3" fontId="14" fillId="3" borderId="29" xfId="1" applyNumberFormat="1" applyFont="1" applyFill="1" applyBorder="1" applyAlignment="1" applyProtection="1">
      <alignment horizontal="right" vertical="center" indent="1"/>
    </xf>
    <xf numFmtId="3" fontId="6" fillId="3" borderId="30" xfId="1" quotePrefix="1" applyNumberFormat="1" applyFont="1" applyFill="1" applyBorder="1" applyAlignment="1" applyProtection="1">
      <alignment horizontal="right" vertical="center" indent="1"/>
    </xf>
    <xf numFmtId="3" fontId="6" fillId="3" borderId="28" xfId="1" applyNumberFormat="1" applyFont="1" applyFill="1" applyBorder="1" applyAlignment="1" applyProtection="1">
      <alignment horizontal="right" vertical="center" indent="1"/>
    </xf>
    <xf numFmtId="3" fontId="15" fillId="3" borderId="30" xfId="1" applyNumberFormat="1" applyFont="1" applyFill="1" applyBorder="1" applyAlignment="1" applyProtection="1">
      <alignment horizontal="right" vertical="center" indent="1"/>
    </xf>
    <xf numFmtId="3" fontId="15" fillId="3" borderId="28" xfId="1" applyNumberFormat="1" applyFont="1" applyFill="1" applyBorder="1" applyAlignment="1" applyProtection="1">
      <alignment horizontal="right" vertical="center" indent="1"/>
    </xf>
    <xf numFmtId="164" fontId="14" fillId="3" borderId="28" xfId="1" applyNumberFormat="1" applyFont="1" applyFill="1" applyBorder="1" applyAlignment="1" applyProtection="1">
      <alignment horizontal="right" vertical="center" indent="1"/>
    </xf>
    <xf numFmtId="9" fontId="16" fillId="3" borderId="30" xfId="1" applyNumberFormat="1" applyFont="1" applyFill="1" applyBorder="1" applyAlignment="1" applyProtection="1">
      <alignment horizontal="right" vertical="center" indent="1"/>
    </xf>
    <xf numFmtId="9" fontId="16" fillId="3" borderId="28" xfId="1" applyNumberFormat="1" applyFont="1" applyFill="1" applyBorder="1" applyAlignment="1" applyProtection="1">
      <alignment horizontal="right" vertical="center" indent="1"/>
    </xf>
    <xf numFmtId="0" fontId="12" fillId="0" borderId="0" xfId="1" applyFont="1" applyFill="1" applyBorder="1" applyAlignment="1" applyProtection="1">
      <alignment vertical="center"/>
    </xf>
    <xf numFmtId="0" fontId="24" fillId="0" borderId="0" xfId="1" applyFont="1" applyAlignment="1" applyProtection="1">
      <alignment vertical="center"/>
    </xf>
    <xf numFmtId="0" fontId="17" fillId="0" borderId="0" xfId="1" applyFont="1" applyBorder="1" applyProtection="1"/>
    <xf numFmtId="0" fontId="23" fillId="0" borderId="0" xfId="1" applyFont="1" applyProtection="1"/>
    <xf numFmtId="0" fontId="3" fillId="0" borderId="0" xfId="1" applyFont="1" applyFill="1" applyAlignment="1" applyProtection="1">
      <alignment vertical="center"/>
    </xf>
    <xf numFmtId="0" fontId="12" fillId="0" borderId="0" xfId="1" applyFont="1" applyAlignment="1" applyProtection="1">
      <alignment vertical="center"/>
    </xf>
    <xf numFmtId="3" fontId="5" fillId="0" borderId="0" xfId="1" applyNumberFormat="1" applyFont="1" applyAlignment="1" applyProtection="1">
      <alignment horizontal="center" vertical="center"/>
    </xf>
    <xf numFmtId="0" fontId="17" fillId="0" borderId="0" xfId="1" applyFont="1" applyProtection="1"/>
    <xf numFmtId="0" fontId="10" fillId="2" borderId="5" xfId="2" applyFont="1" applyFill="1" applyBorder="1" applyAlignment="1" applyProtection="1">
      <alignment horizontal="center" vertical="center"/>
    </xf>
    <xf numFmtId="3" fontId="10" fillId="2" borderId="110" xfId="2" applyNumberFormat="1" applyFont="1" applyFill="1" applyBorder="1" applyAlignment="1" applyProtection="1">
      <alignment horizontal="center" vertical="center"/>
    </xf>
    <xf numFmtId="1" fontId="3" fillId="0" borderId="19" xfId="1" applyNumberFormat="1" applyFont="1" applyFill="1" applyBorder="1" applyAlignment="1" applyProtection="1">
      <alignment horizontal="right" vertical="center" indent="1"/>
    </xf>
    <xf numFmtId="1" fontId="3" fillId="0" borderId="23" xfId="1" applyNumberFormat="1" applyFont="1" applyFill="1" applyBorder="1" applyAlignment="1" applyProtection="1">
      <alignment horizontal="right" vertical="center" indent="1"/>
    </xf>
    <xf numFmtId="3" fontId="13" fillId="3" borderId="0" xfId="1" applyNumberFormat="1" applyFont="1" applyFill="1" applyBorder="1" applyAlignment="1" applyProtection="1">
      <alignment horizontal="right" vertical="center" indent="1"/>
    </xf>
    <xf numFmtId="3" fontId="14" fillId="3" borderId="112" xfId="1" applyNumberFormat="1" applyFont="1" applyFill="1" applyBorder="1" applyAlignment="1" applyProtection="1">
      <alignment horizontal="right" vertical="center" indent="1"/>
    </xf>
    <xf numFmtId="3" fontId="6" fillId="3" borderId="52" xfId="1" quotePrefix="1" applyNumberFormat="1" applyFont="1" applyFill="1" applyBorder="1" applyAlignment="1" applyProtection="1">
      <alignment horizontal="right" vertical="center" indent="1"/>
    </xf>
    <xf numFmtId="3" fontId="6" fillId="3" borderId="0" xfId="1" applyNumberFormat="1" applyFont="1" applyFill="1" applyBorder="1" applyAlignment="1" applyProtection="1">
      <alignment horizontal="right" vertical="center" indent="1"/>
    </xf>
    <xf numFmtId="0" fontId="28" fillId="0" borderId="0" xfId="1" applyFont="1" applyAlignment="1" applyProtection="1">
      <alignment horizontal="left" vertical="center" indent="1"/>
    </xf>
    <xf numFmtId="3" fontId="0" fillId="0" borderId="0" xfId="0" applyNumberFormat="1" applyProtection="1"/>
    <xf numFmtId="0" fontId="33" fillId="0" borderId="0" xfId="0" applyFont="1" applyProtection="1"/>
    <xf numFmtId="0" fontId="18" fillId="0" borderId="0" xfId="1" applyFont="1" applyFill="1" applyAlignment="1" applyProtection="1">
      <alignment vertical="center"/>
    </xf>
    <xf numFmtId="0" fontId="1" fillId="0" borderId="0" xfId="3" applyProtection="1"/>
    <xf numFmtId="0" fontId="18" fillId="0" borderId="0" xfId="1" applyFont="1" applyFill="1" applyAlignment="1" applyProtection="1">
      <alignment horizontal="left" vertical="center"/>
    </xf>
    <xf numFmtId="4" fontId="6" fillId="2" borderId="4" xfId="2" applyNumberFormat="1" applyFont="1" applyFill="1" applyBorder="1" applyAlignment="1" applyProtection="1">
      <alignment horizontal="center" vertical="center"/>
    </xf>
    <xf numFmtId="3" fontId="3" fillId="0" borderId="14" xfId="1" applyNumberFormat="1" applyFont="1" applyFill="1" applyBorder="1" applyAlignment="1" applyProtection="1">
      <alignment horizontal="left" vertical="center" indent="1"/>
    </xf>
    <xf numFmtId="4" fontId="3" fillId="0" borderId="14" xfId="1" applyNumberFormat="1" applyFont="1" applyFill="1" applyBorder="1" applyAlignment="1" applyProtection="1">
      <alignment horizontal="right" vertical="center" indent="1"/>
    </xf>
    <xf numFmtId="3" fontId="13" fillId="3" borderId="30" xfId="1" applyNumberFormat="1" applyFont="1" applyFill="1" applyBorder="1" applyAlignment="1" applyProtection="1">
      <alignment horizontal="right" vertical="center" indent="1"/>
    </xf>
    <xf numFmtId="4" fontId="13" fillId="3" borderId="28" xfId="1" applyNumberFormat="1" applyFont="1" applyFill="1" applyBorder="1" applyAlignment="1" applyProtection="1">
      <alignment horizontal="right" vertical="center" indent="1"/>
    </xf>
    <xf numFmtId="3" fontId="13" fillId="3" borderId="31" xfId="1" applyNumberFormat="1" applyFont="1" applyFill="1" applyBorder="1" applyAlignment="1" applyProtection="1">
      <alignment horizontal="right" vertical="center" indent="1"/>
    </xf>
    <xf numFmtId="3" fontId="13" fillId="3" borderId="36" xfId="1" applyNumberFormat="1" applyFont="1" applyFill="1" applyBorder="1" applyAlignment="1" applyProtection="1">
      <alignment horizontal="right" vertical="center" indent="1"/>
    </xf>
    <xf numFmtId="4" fontId="13" fillId="3" borderId="35" xfId="1" applyNumberFormat="1" applyFont="1" applyFill="1" applyBorder="1" applyAlignment="1" applyProtection="1">
      <alignment horizontal="right" vertical="center" indent="1"/>
    </xf>
    <xf numFmtId="4" fontId="13" fillId="3" borderId="30" xfId="1" applyNumberFormat="1" applyFont="1" applyFill="1" applyBorder="1" applyAlignment="1" applyProtection="1">
      <alignment horizontal="right" vertical="center" indent="1"/>
    </xf>
    <xf numFmtId="0" fontId="1" fillId="0" borderId="0" xfId="3" applyAlignment="1" applyProtection="1">
      <alignment wrapText="1"/>
    </xf>
    <xf numFmtId="0" fontId="1" fillId="0" borderId="0" xfId="3" applyAlignment="1" applyProtection="1">
      <alignment horizontal="left"/>
    </xf>
    <xf numFmtId="3" fontId="1" fillId="0" borderId="0" xfId="3" applyNumberFormat="1" applyProtection="1"/>
    <xf numFmtId="4" fontId="1" fillId="0" borderId="0" xfId="3" applyNumberFormat="1" applyProtection="1"/>
    <xf numFmtId="0" fontId="4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horizontal="left" vertical="center" wrapText="1"/>
    </xf>
    <xf numFmtId="1" fontId="6" fillId="2" borderId="108" xfId="2" applyNumberFormat="1" applyFont="1" applyFill="1" applyBorder="1" applyAlignment="1" applyProtection="1">
      <alignment horizontal="center" vertical="center"/>
    </xf>
    <xf numFmtId="4" fontId="6" fillId="2" borderId="44" xfId="2" applyNumberFormat="1" applyFont="1" applyFill="1" applyBorder="1" applyAlignment="1" applyProtection="1">
      <alignment horizontal="center" vertical="center"/>
    </xf>
    <xf numFmtId="3" fontId="3" fillId="0" borderId="43" xfId="1" applyNumberFormat="1" applyFont="1" applyFill="1" applyBorder="1" applyAlignment="1" applyProtection="1">
      <alignment horizontal="right" vertical="center" indent="1"/>
    </xf>
    <xf numFmtId="3" fontId="3" fillId="0" borderId="76" xfId="1" applyNumberFormat="1" applyFont="1" applyFill="1" applyBorder="1" applyAlignment="1" applyProtection="1">
      <alignment horizontal="right" vertical="center" indent="1"/>
    </xf>
    <xf numFmtId="4" fontId="3" fillId="0" borderId="59" xfId="1" applyNumberFormat="1" applyFont="1" applyFill="1" applyBorder="1" applyAlignment="1" applyProtection="1">
      <alignment horizontal="right" vertical="center" indent="1"/>
    </xf>
    <xf numFmtId="3" fontId="13" fillId="3" borderId="49" xfId="1" applyNumberFormat="1" applyFont="1" applyFill="1" applyBorder="1" applyAlignment="1" applyProtection="1">
      <alignment horizontal="right" vertical="center"/>
    </xf>
    <xf numFmtId="4" fontId="13" fillId="3" borderId="57" xfId="1" applyNumberFormat="1" applyFont="1" applyFill="1" applyBorder="1" applyAlignment="1" applyProtection="1">
      <alignment horizontal="right" vertical="center" indent="1"/>
    </xf>
    <xf numFmtId="0" fontId="6" fillId="3" borderId="48" xfId="1" applyFont="1" applyFill="1" applyBorder="1" applyAlignment="1" applyProtection="1">
      <alignment horizontal="center" vertical="center" wrapText="1"/>
    </xf>
    <xf numFmtId="3" fontId="13" fillId="3" borderId="42" xfId="1" applyNumberFormat="1" applyFont="1" applyFill="1" applyBorder="1" applyAlignment="1" applyProtection="1">
      <alignment horizontal="right" vertical="center"/>
    </xf>
    <xf numFmtId="4" fontId="13" fillId="3" borderId="55" xfId="1" applyNumberFormat="1" applyFont="1" applyFill="1" applyBorder="1" applyAlignment="1" applyProtection="1">
      <alignment horizontal="right" vertical="center" indent="1"/>
    </xf>
    <xf numFmtId="4" fontId="13" fillId="3" borderId="69" xfId="1" applyNumberFormat="1" applyFont="1" applyFill="1" applyBorder="1" applyAlignment="1" applyProtection="1">
      <alignment horizontal="right" vertical="center" indent="1"/>
    </xf>
    <xf numFmtId="4" fontId="13" fillId="3" borderId="58" xfId="1" applyNumberFormat="1" applyFont="1" applyFill="1" applyBorder="1" applyAlignment="1" applyProtection="1">
      <alignment horizontal="right" vertical="center" indent="1"/>
    </xf>
    <xf numFmtId="3" fontId="6" fillId="2" borderId="41" xfId="2" applyNumberFormat="1" applyFont="1" applyFill="1" applyBorder="1" applyAlignment="1" applyProtection="1">
      <alignment horizontal="center" vertical="center"/>
    </xf>
    <xf numFmtId="4" fontId="6" fillId="2" borderId="48" xfId="2" applyNumberFormat="1" applyFont="1" applyFill="1" applyBorder="1" applyAlignment="1" applyProtection="1">
      <alignment horizontal="center" vertical="center"/>
    </xf>
    <xf numFmtId="0" fontId="6" fillId="3" borderId="33" xfId="1" applyFont="1" applyFill="1" applyBorder="1" applyAlignment="1" applyProtection="1">
      <alignment horizontal="center" vertical="center" wrapText="1"/>
    </xf>
    <xf numFmtId="3" fontId="13" fillId="3" borderId="60" xfId="1" applyNumberFormat="1" applyFont="1" applyFill="1" applyBorder="1" applyAlignment="1" applyProtection="1">
      <alignment horizontal="right" vertical="center"/>
    </xf>
    <xf numFmtId="4" fontId="13" fillId="3" borderId="61" xfId="1" applyNumberFormat="1" applyFont="1" applyFill="1" applyBorder="1" applyAlignment="1" applyProtection="1">
      <alignment horizontal="right" vertical="center" indent="1"/>
    </xf>
    <xf numFmtId="0" fontId="6" fillId="3" borderId="62" xfId="1" applyFont="1" applyFill="1" applyBorder="1" applyAlignment="1" applyProtection="1">
      <alignment horizontal="center" vertical="center" wrapText="1"/>
    </xf>
    <xf numFmtId="3" fontId="13" fillId="3" borderId="63" xfId="1" applyNumberFormat="1" applyFont="1" applyFill="1" applyBorder="1" applyAlignment="1" applyProtection="1">
      <alignment horizontal="right" vertical="center" indent="1"/>
    </xf>
    <xf numFmtId="3" fontId="13" fillId="3" borderId="3" xfId="1" applyNumberFormat="1" applyFont="1" applyFill="1" applyBorder="1" applyAlignment="1" applyProtection="1">
      <alignment horizontal="right" vertical="center" indent="1"/>
    </xf>
    <xf numFmtId="4" fontId="13" fillId="3" borderId="63" xfId="1" applyNumberFormat="1" applyFont="1" applyFill="1" applyBorder="1" applyAlignment="1" applyProtection="1">
      <alignment horizontal="right" vertical="center" indent="1"/>
    </xf>
    <xf numFmtId="0" fontId="6" fillId="3" borderId="34" xfId="1" applyFont="1" applyFill="1" applyBorder="1" applyAlignment="1" applyProtection="1">
      <alignment horizontal="center" vertical="center" wrapText="1"/>
    </xf>
    <xf numFmtId="3" fontId="13" fillId="3" borderId="64" xfId="1" applyNumberFormat="1" applyFont="1" applyFill="1" applyBorder="1" applyAlignment="1" applyProtection="1">
      <alignment horizontal="right" vertical="center" indent="1"/>
    </xf>
    <xf numFmtId="3" fontId="13" fillId="3" borderId="65" xfId="1" applyNumberFormat="1" applyFont="1" applyFill="1" applyBorder="1" applyAlignment="1" applyProtection="1">
      <alignment horizontal="right" vertical="center" indent="1"/>
    </xf>
    <xf numFmtId="4" fontId="13" fillId="3" borderId="64" xfId="1" applyNumberFormat="1" applyFont="1" applyFill="1" applyBorder="1" applyAlignment="1" applyProtection="1">
      <alignment horizontal="right" vertical="center" indent="1"/>
    </xf>
    <xf numFmtId="3" fontId="13" fillId="3" borderId="1" xfId="1" applyNumberFormat="1" applyFont="1" applyFill="1" applyBorder="1" applyAlignment="1" applyProtection="1">
      <alignment horizontal="right" vertical="center" indent="1"/>
    </xf>
    <xf numFmtId="3" fontId="13" fillId="3" borderId="93" xfId="1" applyNumberFormat="1" applyFont="1" applyFill="1" applyBorder="1" applyAlignment="1" applyProtection="1">
      <alignment horizontal="right" vertical="center" indent="1"/>
    </xf>
    <xf numFmtId="4" fontId="13" fillId="3" borderId="1" xfId="1" applyNumberFormat="1" applyFont="1" applyFill="1" applyBorder="1" applyAlignment="1" applyProtection="1">
      <alignment horizontal="right" vertical="center" indent="1"/>
    </xf>
    <xf numFmtId="4" fontId="3" fillId="0" borderId="97" xfId="1" applyNumberFormat="1" applyFont="1" applyFill="1" applyBorder="1" applyAlignment="1" applyProtection="1">
      <alignment horizontal="right" vertical="center" indent="1"/>
    </xf>
    <xf numFmtId="3" fontId="3" fillId="0" borderId="98" xfId="1" applyNumberFormat="1" applyFont="1" applyFill="1" applyBorder="1" applyAlignment="1" applyProtection="1">
      <alignment horizontal="right" vertical="center" indent="1"/>
    </xf>
    <xf numFmtId="4" fontId="3" fillId="0" borderId="99" xfId="1" applyNumberFormat="1" applyFont="1" applyFill="1" applyBorder="1" applyAlignment="1" applyProtection="1">
      <alignment horizontal="right" vertical="center" indent="1"/>
    </xf>
    <xf numFmtId="3" fontId="13" fillId="3" borderId="49" xfId="1" applyNumberFormat="1" applyFont="1" applyFill="1" applyBorder="1" applyAlignment="1" applyProtection="1">
      <alignment horizontal="right" vertical="center" indent="1"/>
    </xf>
    <xf numFmtId="3" fontId="13" fillId="3" borderId="94" xfId="1" applyNumberFormat="1" applyFont="1" applyFill="1" applyBorder="1" applyAlignment="1" applyProtection="1">
      <alignment horizontal="right" vertical="center" indent="1"/>
    </xf>
    <xf numFmtId="4" fontId="13" fillId="3" borderId="40" xfId="1" applyNumberFormat="1" applyFont="1" applyFill="1" applyBorder="1" applyAlignment="1" applyProtection="1">
      <alignment horizontal="right" vertical="center" indent="1"/>
    </xf>
    <xf numFmtId="3" fontId="13" fillId="3" borderId="9" xfId="1" applyNumberFormat="1" applyFont="1" applyFill="1" applyBorder="1" applyAlignment="1" applyProtection="1">
      <alignment horizontal="right" vertical="center" indent="1"/>
    </xf>
    <xf numFmtId="4" fontId="13" fillId="3" borderId="4" xfId="1" applyNumberFormat="1" applyFont="1" applyFill="1" applyBorder="1" applyAlignment="1" applyProtection="1">
      <alignment horizontal="right" vertical="center" indent="1"/>
    </xf>
    <xf numFmtId="0" fontId="6" fillId="3" borderId="42" xfId="1" applyFont="1" applyFill="1" applyBorder="1" applyAlignment="1" applyProtection="1">
      <alignment horizontal="center" vertical="center" wrapText="1"/>
    </xf>
    <xf numFmtId="4" fontId="13" fillId="3" borderId="66" xfId="1" applyNumberFormat="1" applyFont="1" applyFill="1" applyBorder="1" applyAlignment="1" applyProtection="1">
      <alignment horizontal="right" vertical="center" indent="1"/>
    </xf>
    <xf numFmtId="0" fontId="4" fillId="0" borderId="0" xfId="1" applyFont="1" applyFill="1" applyAlignment="1" applyProtection="1">
      <alignment horizontal="left" vertical="center"/>
    </xf>
    <xf numFmtId="0" fontId="1" fillId="0" borderId="0" xfId="3" applyAlignment="1" applyProtection="1"/>
    <xf numFmtId="1" fontId="1" fillId="0" borderId="0" xfId="3" applyNumberFormat="1" applyProtection="1"/>
    <xf numFmtId="1" fontId="6" fillId="2" borderId="41" xfId="2" applyNumberFormat="1" applyFont="1" applyFill="1" applyBorder="1" applyAlignment="1" applyProtection="1">
      <alignment horizontal="center" vertical="center"/>
    </xf>
    <xf numFmtId="3" fontId="3" fillId="0" borderId="59" xfId="1" applyNumberFormat="1" applyFont="1" applyFill="1" applyBorder="1" applyAlignment="1" applyProtection="1">
      <alignment horizontal="right" vertical="center" indent="1"/>
    </xf>
    <xf numFmtId="0" fontId="4" fillId="0" borderId="0" xfId="1" applyFont="1" applyFill="1" applyAlignment="1" applyProtection="1">
      <alignment vertical="center" wrapText="1"/>
    </xf>
    <xf numFmtId="3" fontId="3" fillId="0" borderId="43" xfId="1" applyNumberFormat="1" applyFont="1" applyFill="1" applyBorder="1" applyAlignment="1" applyProtection="1">
      <alignment horizontal="left" vertical="center" indent="1"/>
    </xf>
    <xf numFmtId="4" fontId="3" fillId="0" borderId="43" xfId="1" applyNumberFormat="1" applyFont="1" applyFill="1" applyBorder="1" applyAlignment="1" applyProtection="1">
      <alignment horizontal="right" vertical="center" indent="1"/>
    </xf>
    <xf numFmtId="4" fontId="13" fillId="3" borderId="0" xfId="1" applyNumberFormat="1" applyFont="1" applyFill="1" applyBorder="1" applyAlignment="1" applyProtection="1">
      <alignment horizontal="right" vertical="center" indent="1"/>
    </xf>
    <xf numFmtId="4" fontId="1" fillId="0" borderId="0" xfId="3" applyNumberFormat="1" applyAlignment="1" applyProtection="1">
      <alignment horizontal="right"/>
    </xf>
    <xf numFmtId="3" fontId="6" fillId="2" borderId="44" xfId="2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center"/>
    </xf>
    <xf numFmtId="0" fontId="6" fillId="2" borderId="44" xfId="2" applyFont="1" applyFill="1" applyBorder="1" applyAlignment="1" applyProtection="1">
      <alignment horizontal="center" vertical="center" wrapText="1"/>
    </xf>
    <xf numFmtId="0" fontId="6" fillId="2" borderId="0" xfId="2" applyFont="1" applyFill="1" applyBorder="1" applyAlignment="1" applyProtection="1">
      <alignment horizontal="center" vertical="center" wrapText="1"/>
    </xf>
    <xf numFmtId="0" fontId="3" fillId="0" borderId="45" xfId="1" applyFont="1" applyFill="1" applyBorder="1" applyAlignment="1" applyProtection="1">
      <alignment horizontal="right" vertical="center" wrapText="1" indent="1"/>
    </xf>
    <xf numFmtId="3" fontId="3" fillId="0" borderId="46" xfId="1" applyNumberFormat="1" applyFont="1" applyFill="1" applyBorder="1" applyAlignment="1" applyProtection="1">
      <alignment horizontal="right" vertical="center" indent="1"/>
    </xf>
    <xf numFmtId="4" fontId="3" fillId="0" borderId="46" xfId="1" applyNumberFormat="1" applyFont="1" applyFill="1" applyBorder="1" applyAlignment="1" applyProtection="1">
      <alignment horizontal="right" vertical="center" indent="1"/>
    </xf>
    <xf numFmtId="3" fontId="3" fillId="0" borderId="17" xfId="1" applyNumberFormat="1" applyFont="1" applyFill="1" applyBorder="1" applyAlignment="1" applyProtection="1">
      <alignment horizontal="right" vertical="center" indent="1"/>
    </xf>
    <xf numFmtId="0" fontId="3" fillId="0" borderId="21" xfId="1" applyFont="1" applyFill="1" applyBorder="1" applyAlignment="1" applyProtection="1">
      <alignment horizontal="right" vertical="center" wrapText="1" indent="1"/>
    </xf>
    <xf numFmtId="4" fontId="3" fillId="0" borderId="22" xfId="1" applyNumberFormat="1" applyFont="1" applyFill="1" applyBorder="1" applyAlignment="1" applyProtection="1">
      <alignment horizontal="right" vertical="center" indent="1"/>
    </xf>
    <xf numFmtId="3" fontId="3" fillId="0" borderId="20" xfId="1" applyNumberFormat="1" applyFont="1" applyFill="1" applyBorder="1" applyAlignment="1" applyProtection="1">
      <alignment horizontal="right" vertical="center" indent="1"/>
    </xf>
    <xf numFmtId="0" fontId="3" fillId="0" borderId="0" xfId="1" applyFont="1" applyAlignment="1" applyProtection="1">
      <alignment horizontal="right" vertical="center"/>
    </xf>
    <xf numFmtId="0" fontId="25" fillId="0" borderId="0" xfId="3" applyFont="1" applyProtection="1"/>
    <xf numFmtId="0" fontId="25" fillId="0" borderId="0" xfId="3" applyFont="1" applyAlignment="1" applyProtection="1"/>
    <xf numFmtId="1" fontId="6" fillId="2" borderId="71" xfId="2" applyNumberFormat="1" applyFont="1" applyFill="1" applyBorder="1" applyAlignment="1" applyProtection="1">
      <alignment vertical="center"/>
    </xf>
    <xf numFmtId="1" fontId="6" fillId="2" borderId="48" xfId="2" applyNumberFormat="1" applyFont="1" applyFill="1" applyBorder="1" applyAlignment="1" applyProtection="1">
      <alignment horizontal="center" vertical="center"/>
    </xf>
    <xf numFmtId="3" fontId="6" fillId="2" borderId="47" xfId="2" applyNumberFormat="1" applyFont="1" applyFill="1" applyBorder="1" applyAlignment="1" applyProtection="1">
      <alignment horizontal="center" vertical="center"/>
    </xf>
    <xf numFmtId="3" fontId="6" fillId="2" borderId="42" xfId="2" applyNumberFormat="1" applyFont="1" applyFill="1" applyBorder="1" applyAlignment="1" applyProtection="1">
      <alignment horizontal="center" vertical="center"/>
    </xf>
    <xf numFmtId="4" fontId="3" fillId="0" borderId="14" xfId="1" applyNumberFormat="1" applyFont="1" applyFill="1" applyBorder="1" applyAlignment="1" applyProtection="1">
      <alignment horizontal="left" vertical="center" indent="1"/>
    </xf>
    <xf numFmtId="164" fontId="3" fillId="0" borderId="43" xfId="1" applyNumberFormat="1" applyFont="1" applyFill="1" applyBorder="1" applyAlignment="1" applyProtection="1">
      <alignment horizontal="right" vertical="center" indent="1"/>
    </xf>
    <xf numFmtId="164" fontId="3" fillId="0" borderId="17" xfId="1" applyNumberFormat="1" applyFont="1" applyFill="1" applyBorder="1" applyAlignment="1" applyProtection="1">
      <alignment horizontal="right" vertical="center" indent="1"/>
    </xf>
    <xf numFmtId="0" fontId="6" fillId="3" borderId="0" xfId="1" applyFont="1" applyFill="1" applyBorder="1" applyAlignment="1" applyProtection="1">
      <alignment vertical="center" wrapText="1"/>
    </xf>
    <xf numFmtId="3" fontId="6" fillId="3" borderId="33" xfId="1" applyNumberFormat="1" applyFont="1" applyFill="1" applyBorder="1" applyAlignment="1" applyProtection="1">
      <alignment horizontal="right" vertical="center" wrapText="1" indent="1"/>
    </xf>
    <xf numFmtId="9" fontId="13" fillId="3" borderId="0" xfId="1" applyNumberFormat="1" applyFont="1" applyFill="1" applyBorder="1" applyAlignment="1" applyProtection="1">
      <alignment horizontal="right" vertical="center" indent="1"/>
    </xf>
    <xf numFmtId="164" fontId="13" fillId="3" borderId="72" xfId="1" applyNumberFormat="1" applyFont="1" applyFill="1" applyBorder="1" applyAlignment="1" applyProtection="1">
      <alignment horizontal="right" vertical="center" indent="1"/>
    </xf>
    <xf numFmtId="3" fontId="6" fillId="2" borderId="34" xfId="2" applyNumberFormat="1" applyFont="1" applyFill="1" applyBorder="1" applyAlignment="1" applyProtection="1">
      <alignment horizontal="center" vertical="center"/>
    </xf>
    <xf numFmtId="3" fontId="6" fillId="2" borderId="68" xfId="2" applyNumberFormat="1" applyFont="1" applyFill="1" applyBorder="1" applyAlignment="1" applyProtection="1">
      <alignment horizontal="center" vertical="center"/>
    </xf>
    <xf numFmtId="9" fontId="3" fillId="0" borderId="14" xfId="1" applyNumberFormat="1" applyFont="1" applyFill="1" applyBorder="1" applyAlignment="1" applyProtection="1">
      <alignment horizontal="left" vertical="center" indent="1"/>
    </xf>
    <xf numFmtId="0" fontId="21" fillId="2" borderId="38" xfId="2" applyFont="1" applyFill="1" applyBorder="1" applyAlignment="1" applyProtection="1">
      <alignment horizontal="center" vertical="center"/>
    </xf>
    <xf numFmtId="0" fontId="21" fillId="2" borderId="48" xfId="2" applyFont="1" applyFill="1" applyBorder="1" applyAlignment="1" applyProtection="1">
      <alignment horizontal="center" vertical="center"/>
    </xf>
    <xf numFmtId="0" fontId="21" fillId="2" borderId="74" xfId="2" applyFont="1" applyFill="1" applyBorder="1" applyAlignment="1" applyProtection="1">
      <alignment horizontal="center" vertical="center"/>
    </xf>
    <xf numFmtId="0" fontId="21" fillId="2" borderId="0" xfId="2" applyFont="1" applyFill="1" applyBorder="1" applyAlignment="1" applyProtection="1">
      <alignment horizontal="center" vertical="center"/>
    </xf>
    <xf numFmtId="9" fontId="3" fillId="0" borderId="43" xfId="1" applyNumberFormat="1" applyFont="1" applyFill="1" applyBorder="1" applyAlignment="1" applyProtection="1">
      <alignment horizontal="right" vertical="center" indent="1"/>
    </xf>
    <xf numFmtId="164" fontId="13" fillId="3" borderId="73" xfId="1" applyNumberFormat="1" applyFont="1" applyFill="1" applyBorder="1" applyAlignment="1" applyProtection="1">
      <alignment horizontal="right" vertical="center" indent="1"/>
    </xf>
    <xf numFmtId="0" fontId="21" fillId="2" borderId="53" xfId="2" applyFont="1" applyFill="1" applyBorder="1" applyAlignment="1" applyProtection="1">
      <alignment horizontal="center" vertical="center"/>
    </xf>
    <xf numFmtId="164" fontId="13" fillId="3" borderId="0" xfId="1" applyNumberFormat="1" applyFont="1" applyFill="1" applyBorder="1" applyAlignment="1" applyProtection="1">
      <alignment horizontal="right" vertical="center" indent="1"/>
    </xf>
    <xf numFmtId="0" fontId="20" fillId="0" borderId="0" xfId="4" applyProtection="1"/>
    <xf numFmtId="0" fontId="21" fillId="0" borderId="51" xfId="2" applyFont="1" applyFill="1" applyBorder="1" applyAlignment="1" applyProtection="1">
      <alignment vertical="center"/>
    </xf>
    <xf numFmtId="0" fontId="21" fillId="0" borderId="50" xfId="2" applyFont="1" applyFill="1" applyBorder="1" applyAlignment="1" applyProtection="1">
      <alignment vertical="center"/>
    </xf>
    <xf numFmtId="0" fontId="20" fillId="0" borderId="0" xfId="4" applyFont="1" applyProtection="1"/>
    <xf numFmtId="0" fontId="21" fillId="2" borderId="52" xfId="2" applyFont="1" applyFill="1" applyBorder="1" applyAlignment="1" applyProtection="1">
      <alignment horizontal="center" vertical="center"/>
    </xf>
    <xf numFmtId="0" fontId="20" fillId="0" borderId="0" xfId="4" applyAlignment="1" applyProtection="1">
      <alignment horizontal="right"/>
    </xf>
    <xf numFmtId="49" fontId="3" fillId="0" borderId="14" xfId="1" applyNumberFormat="1" applyFont="1" applyFill="1" applyBorder="1" applyAlignment="1" applyProtection="1">
      <alignment horizontal="center" vertical="center"/>
    </xf>
    <xf numFmtId="0" fontId="20" fillId="0" borderId="0" xfId="4" applyFont="1" applyAlignment="1" applyProtection="1">
      <alignment horizontal="right"/>
    </xf>
    <xf numFmtId="4" fontId="21" fillId="3" borderId="54" xfId="2" applyNumberFormat="1" applyFont="1" applyFill="1" applyBorder="1" applyAlignment="1" applyProtection="1">
      <alignment horizontal="left" vertical="center" wrapText="1"/>
    </xf>
    <xf numFmtId="3" fontId="21" fillId="3" borderId="55" xfId="2" applyNumberFormat="1" applyFont="1" applyFill="1" applyBorder="1" applyAlignment="1" applyProtection="1">
      <alignment horizontal="right" vertical="center" indent="1"/>
    </xf>
    <xf numFmtId="9" fontId="21" fillId="3" borderId="52" xfId="4" applyNumberFormat="1" applyFont="1" applyFill="1" applyBorder="1" applyAlignment="1" applyProtection="1">
      <alignment horizontal="right" vertical="center" indent="1"/>
    </xf>
    <xf numFmtId="9" fontId="21" fillId="3" borderId="55" xfId="2" applyNumberFormat="1" applyFont="1" applyFill="1" applyBorder="1" applyAlignment="1" applyProtection="1">
      <alignment horizontal="right" vertical="center" indent="1"/>
    </xf>
    <xf numFmtId="164" fontId="21" fillId="3" borderId="75" xfId="4" applyNumberFormat="1" applyFont="1" applyFill="1" applyBorder="1" applyAlignment="1" applyProtection="1">
      <alignment horizontal="right" vertical="center" indent="1"/>
    </xf>
    <xf numFmtId="0" fontId="22" fillId="0" borderId="0" xfId="4" applyFont="1" applyAlignment="1" applyProtection="1">
      <alignment vertical="top"/>
    </xf>
    <xf numFmtId="3" fontId="20" fillId="0" borderId="0" xfId="4" applyNumberFormat="1" applyProtection="1"/>
    <xf numFmtId="9" fontId="20" fillId="0" borderId="0" xfId="4" applyNumberFormat="1" applyProtection="1"/>
    <xf numFmtId="0" fontId="20" fillId="0" borderId="0" xfId="4" applyFill="1" applyProtection="1"/>
    <xf numFmtId="0" fontId="22" fillId="0" borderId="0" xfId="4" applyFont="1" applyProtection="1"/>
    <xf numFmtId="0" fontId="22" fillId="0" borderId="0" xfId="0" applyFont="1" applyAlignment="1" applyProtection="1">
      <alignment horizontal="left" vertical="center" wrapText="1"/>
    </xf>
    <xf numFmtId="49" fontId="3" fillId="0" borderId="14" xfId="1" applyNumberFormat="1" applyFont="1" applyFill="1" applyBorder="1" applyAlignment="1" applyProtection="1">
      <alignment horizontal="left" vertical="center" wrapText="1"/>
    </xf>
    <xf numFmtId="0" fontId="26" fillId="5" borderId="41" xfId="0" applyFont="1" applyFill="1" applyBorder="1" applyAlignment="1" applyProtection="1">
      <alignment horizontal="left" vertical="center" wrapText="1"/>
    </xf>
    <xf numFmtId="3" fontId="26" fillId="5" borderId="33" xfId="0" applyNumberFormat="1" applyFont="1" applyFill="1" applyBorder="1" applyAlignment="1" applyProtection="1">
      <alignment horizontal="right" vertical="center" wrapText="1" indent="1"/>
    </xf>
    <xf numFmtId="3" fontId="26" fillId="5" borderId="33" xfId="0" applyNumberFormat="1" applyFont="1" applyFill="1" applyBorder="1" applyAlignment="1" applyProtection="1">
      <alignment horizontal="right" vertical="center" indent="1"/>
    </xf>
    <xf numFmtId="0" fontId="26" fillId="2" borderId="62" xfId="0" applyFont="1" applyFill="1" applyBorder="1" applyAlignment="1" applyProtection="1">
      <alignment horizontal="center" vertical="center" wrapText="1"/>
    </xf>
    <xf numFmtId="3" fontId="3" fillId="0" borderId="43" xfId="1" applyNumberFormat="1" applyFont="1" applyFill="1" applyBorder="1" applyAlignment="1" applyProtection="1">
      <alignment horizontal="right" vertical="center" wrapText="1" indent="1"/>
    </xf>
    <xf numFmtId="164" fontId="3" fillId="0" borderId="43" xfId="1" applyNumberFormat="1" applyFont="1" applyFill="1" applyBorder="1" applyAlignment="1" applyProtection="1">
      <alignment horizontal="right" vertical="center" wrapText="1" indent="1"/>
    </xf>
    <xf numFmtId="164" fontId="3" fillId="0" borderId="17" xfId="1" applyNumberFormat="1" applyFont="1" applyFill="1" applyBorder="1" applyAlignment="1" applyProtection="1">
      <alignment horizontal="right" vertical="center" wrapText="1" indent="1"/>
    </xf>
    <xf numFmtId="9" fontId="26" fillId="5" borderId="33" xfId="0" applyNumberFormat="1" applyFont="1" applyFill="1" applyBorder="1" applyAlignment="1" applyProtection="1">
      <alignment horizontal="right" vertical="center" wrapText="1" indent="1"/>
    </xf>
    <xf numFmtId="9" fontId="26" fillId="5" borderId="44" xfId="0" applyNumberFormat="1" applyFont="1" applyFill="1" applyBorder="1" applyAlignment="1" applyProtection="1">
      <alignment horizontal="right" vertical="center" indent="1"/>
    </xf>
    <xf numFmtId="164" fontId="26" fillId="5" borderId="44" xfId="0" applyNumberFormat="1" applyFont="1" applyFill="1" applyBorder="1" applyAlignment="1" applyProtection="1">
      <alignment horizontal="right" vertical="center" indent="1"/>
    </xf>
    <xf numFmtId="0" fontId="26" fillId="2" borderId="41" xfId="0" applyFont="1" applyFill="1" applyBorder="1" applyAlignment="1" applyProtection="1">
      <alignment horizontal="center"/>
    </xf>
    <xf numFmtId="0" fontId="26" fillId="2" borderId="33" xfId="0" applyFont="1" applyFill="1" applyBorder="1" applyAlignment="1" applyProtection="1">
      <alignment horizontal="center"/>
    </xf>
    <xf numFmtId="0" fontId="26" fillId="2" borderId="44" xfId="0" applyFont="1" applyFill="1" applyBorder="1" applyAlignment="1" applyProtection="1">
      <alignment horizontal="center"/>
    </xf>
    <xf numFmtId="49" fontId="28" fillId="0" borderId="14" xfId="1" applyNumberFormat="1" applyFont="1" applyFill="1" applyBorder="1" applyAlignment="1" applyProtection="1">
      <alignment horizontal="left" vertical="center" wrapText="1"/>
    </xf>
    <xf numFmtId="3" fontId="3" fillId="0" borderId="17" xfId="1" applyNumberFormat="1" applyFont="1" applyFill="1" applyBorder="1" applyAlignment="1" applyProtection="1">
      <alignment horizontal="right" vertical="center" wrapText="1" indent="1"/>
    </xf>
    <xf numFmtId="0" fontId="14" fillId="6" borderId="34" xfId="3" applyFont="1" applyFill="1" applyBorder="1" applyAlignment="1" applyProtection="1">
      <alignment horizontal="center" vertical="center" wrapText="1"/>
    </xf>
    <xf numFmtId="49" fontId="3" fillId="0" borderId="43" xfId="1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49" fontId="3" fillId="0" borderId="85" xfId="1" applyNumberFormat="1" applyFont="1" applyFill="1" applyBorder="1" applyAlignment="1" applyProtection="1">
      <alignment horizontal="left" vertical="center" wrapText="1"/>
    </xf>
    <xf numFmtId="3" fontId="3" fillId="0" borderId="85" xfId="1" applyNumberFormat="1" applyFont="1" applyFill="1" applyBorder="1" applyAlignment="1" applyProtection="1">
      <alignment horizontal="right" vertical="center" wrapText="1" indent="1"/>
    </xf>
    <xf numFmtId="3" fontId="3" fillId="0" borderId="100" xfId="1" applyNumberFormat="1" applyFont="1" applyFill="1" applyBorder="1" applyAlignment="1" applyProtection="1">
      <alignment horizontal="right" vertical="center" wrapText="1" indent="1"/>
    </xf>
    <xf numFmtId="0" fontId="30" fillId="0" borderId="78" xfId="3" applyFont="1" applyFill="1" applyBorder="1" applyAlignment="1" applyProtection="1">
      <alignment horizontal="left"/>
    </xf>
    <xf numFmtId="3" fontId="6" fillId="7" borderId="79" xfId="3" applyNumberFormat="1" applyFont="1" applyFill="1" applyBorder="1" applyAlignment="1" applyProtection="1">
      <alignment horizontal="right" vertical="center" indent="1"/>
    </xf>
    <xf numFmtId="3" fontId="6" fillId="7" borderId="81" xfId="3" applyNumberFormat="1" applyFont="1" applyFill="1" applyBorder="1" applyAlignment="1" applyProtection="1">
      <alignment horizontal="right" vertical="center" indent="1"/>
    </xf>
    <xf numFmtId="1" fontId="22" fillId="0" borderId="0" xfId="3" applyNumberFormat="1" applyFont="1" applyBorder="1" applyProtection="1"/>
    <xf numFmtId="3" fontId="22" fillId="0" borderId="0" xfId="3" applyNumberFormat="1" applyFont="1" applyBorder="1" applyAlignment="1" applyProtection="1">
      <alignment horizontal="right" vertical="center" indent="1"/>
    </xf>
    <xf numFmtId="1" fontId="29" fillId="0" borderId="0" xfId="3" applyNumberFormat="1" applyFont="1" applyBorder="1" applyProtection="1"/>
    <xf numFmtId="3" fontId="1" fillId="0" borderId="0" xfId="3" applyNumberFormat="1" applyBorder="1" applyProtection="1"/>
    <xf numFmtId="0" fontId="32" fillId="0" borderId="0" xfId="3" applyFont="1" applyProtection="1"/>
    <xf numFmtId="49" fontId="3" fillId="0" borderId="101" xfId="1" applyNumberFormat="1" applyFont="1" applyFill="1" applyBorder="1" applyAlignment="1" applyProtection="1">
      <alignment horizontal="left" vertical="center" wrapText="1"/>
    </xf>
    <xf numFmtId="49" fontId="3" fillId="0" borderId="21" xfId="1" applyNumberFormat="1" applyFont="1" applyFill="1" applyBorder="1" applyAlignment="1" applyProtection="1">
      <alignment horizontal="left" vertical="center" wrapText="1"/>
    </xf>
    <xf numFmtId="0" fontId="27" fillId="0" borderId="0" xfId="2" applyFont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2" borderId="86" xfId="2" applyFont="1" applyFill="1" applyBorder="1" applyAlignment="1" applyProtection="1">
      <alignment horizontal="center" vertical="center"/>
    </xf>
    <xf numFmtId="0" fontId="6" fillId="2" borderId="87" xfId="2" applyFont="1" applyFill="1" applyBorder="1" applyAlignment="1" applyProtection="1">
      <alignment horizontal="center" vertical="center"/>
    </xf>
    <xf numFmtId="4" fontId="6" fillId="3" borderId="86" xfId="2" applyNumberFormat="1" applyFont="1" applyFill="1" applyBorder="1" applyAlignment="1" applyProtection="1">
      <alignment horizontal="left" vertical="center" wrapText="1"/>
    </xf>
    <xf numFmtId="3" fontId="6" fillId="3" borderId="89" xfId="2" applyNumberFormat="1" applyFont="1" applyFill="1" applyBorder="1" applyAlignment="1" applyProtection="1">
      <alignment horizontal="right" vertical="center" indent="1"/>
    </xf>
    <xf numFmtId="3" fontId="6" fillId="3" borderId="55" xfId="2" applyNumberFormat="1" applyFont="1" applyFill="1" applyBorder="1" applyAlignment="1" applyProtection="1">
      <alignment vertical="center"/>
    </xf>
    <xf numFmtId="3" fontId="6" fillId="3" borderId="0" xfId="2" applyNumberFormat="1" applyFont="1" applyFill="1" applyBorder="1" applyAlignment="1" applyProtection="1">
      <alignment horizontal="right" vertical="center" indent="1"/>
    </xf>
    <xf numFmtId="0" fontId="22" fillId="0" borderId="0" xfId="0" applyFont="1" applyFill="1" applyAlignment="1" applyProtection="1"/>
    <xf numFmtId="0" fontId="0" fillId="0" borderId="0" xfId="0" applyFill="1" applyProtection="1"/>
    <xf numFmtId="0" fontId="6" fillId="2" borderId="88" xfId="2" applyFont="1" applyFill="1" applyBorder="1" applyAlignment="1" applyProtection="1">
      <alignment horizontal="center" vertical="center"/>
    </xf>
    <xf numFmtId="4" fontId="6" fillId="3" borderId="90" xfId="2" applyNumberFormat="1" applyFont="1" applyFill="1" applyBorder="1" applyAlignment="1" applyProtection="1">
      <alignment horizontal="left" vertical="center" wrapText="1"/>
    </xf>
    <xf numFmtId="3" fontId="6" fillId="3" borderId="91" xfId="2" applyNumberFormat="1" applyFont="1" applyFill="1" applyBorder="1" applyAlignment="1" applyProtection="1">
      <alignment horizontal="right" vertical="center" indent="1"/>
    </xf>
    <xf numFmtId="0" fontId="28" fillId="0" borderId="0" xfId="2" applyFont="1" applyBorder="1" applyAlignment="1" applyProtection="1">
      <alignment horizontal="center" vertical="center"/>
    </xf>
    <xf numFmtId="4" fontId="6" fillId="3" borderId="54" xfId="2" applyNumberFormat="1" applyFont="1" applyFill="1" applyBorder="1" applyAlignment="1" applyProtection="1">
      <alignment horizontal="left" vertical="center" wrapText="1"/>
    </xf>
    <xf numFmtId="3" fontId="6" fillId="3" borderId="88" xfId="2" applyNumberFormat="1" applyFont="1" applyFill="1" applyBorder="1" applyAlignment="1" applyProtection="1">
      <alignment horizontal="right" vertical="center" indent="1"/>
    </xf>
    <xf numFmtId="1" fontId="6" fillId="3" borderId="52" xfId="0" applyNumberFormat="1" applyFont="1" applyFill="1" applyBorder="1" applyAlignment="1" applyProtection="1">
      <alignment horizontal="right" vertical="center" indent="1"/>
    </xf>
    <xf numFmtId="3" fontId="6" fillId="3" borderId="52" xfId="0" applyNumberFormat="1" applyFont="1" applyFill="1" applyBorder="1" applyAlignment="1" applyProtection="1">
      <alignment horizontal="right" vertical="center" indent="1"/>
    </xf>
    <xf numFmtId="2" fontId="6" fillId="3" borderId="55" xfId="0" applyNumberFormat="1" applyFont="1" applyFill="1" applyBorder="1" applyAlignment="1" applyProtection="1">
      <alignment horizontal="right" vertical="center" indent="1"/>
    </xf>
    <xf numFmtId="2" fontId="3" fillId="0" borderId="43" xfId="1" applyNumberFormat="1" applyFont="1" applyFill="1" applyBorder="1" applyAlignment="1" applyProtection="1">
      <alignment horizontal="right" vertical="center" wrapText="1" indent="1"/>
    </xf>
    <xf numFmtId="2" fontId="3" fillId="0" borderId="17" xfId="1" applyNumberFormat="1" applyFont="1" applyFill="1" applyBorder="1" applyAlignment="1" applyProtection="1">
      <alignment horizontal="right" vertical="center" wrapText="1" indent="1"/>
    </xf>
    <xf numFmtId="0" fontId="6" fillId="2" borderId="2" xfId="2" applyFont="1" applyFill="1" applyBorder="1" applyAlignment="1" applyProtection="1">
      <alignment horizontal="center" vertical="center"/>
    </xf>
    <xf numFmtId="0" fontId="6" fillId="2" borderId="3" xfId="2" applyFont="1" applyFill="1" applyBorder="1" applyAlignment="1" applyProtection="1">
      <alignment horizontal="center" vertical="center"/>
    </xf>
    <xf numFmtId="0" fontId="6" fillId="2" borderId="63" xfId="2" applyFont="1" applyFill="1" applyBorder="1" applyAlignment="1" applyProtection="1">
      <alignment horizontal="center" vertical="center"/>
    </xf>
    <xf numFmtId="0" fontId="6" fillId="3" borderId="47" xfId="1" applyFont="1" applyFill="1" applyBorder="1" applyAlignment="1" applyProtection="1">
      <alignment horizontal="center" vertical="center" wrapText="1"/>
    </xf>
    <xf numFmtId="0" fontId="21" fillId="2" borderId="0" xfId="2" applyFont="1" applyFill="1" applyBorder="1" applyAlignment="1" applyProtection="1">
      <alignment horizontal="center" vertical="center"/>
    </xf>
    <xf numFmtId="9" fontId="14" fillId="3" borderId="112" xfId="1" applyNumberFormat="1" applyFont="1" applyFill="1" applyBorder="1" applyAlignment="1" applyProtection="1">
      <alignment horizontal="right" vertical="center" indent="1"/>
    </xf>
    <xf numFmtId="0" fontId="13" fillId="0" borderId="0" xfId="1" applyFont="1" applyBorder="1" applyAlignment="1" applyProtection="1">
      <alignment vertical="center"/>
    </xf>
    <xf numFmtId="0" fontId="33" fillId="0" borderId="0" xfId="0" applyFont="1" applyBorder="1" applyProtection="1"/>
    <xf numFmtId="0" fontId="33" fillId="0" borderId="0" xfId="0" applyFont="1" applyFill="1" applyBorder="1" applyProtection="1"/>
    <xf numFmtId="0" fontId="34" fillId="0" borderId="0" xfId="1" applyFont="1" applyBorder="1" applyAlignment="1" applyProtection="1">
      <alignment vertical="center"/>
    </xf>
    <xf numFmtId="0" fontId="24" fillId="0" borderId="0" xfId="1" applyFont="1" applyBorder="1" applyAlignment="1" applyProtection="1">
      <alignment vertical="center"/>
    </xf>
    <xf numFmtId="0" fontId="13" fillId="0" borderId="0" xfId="1" applyFont="1" applyBorder="1" applyAlignment="1" applyProtection="1">
      <alignment horizontal="left" vertical="center" indent="1"/>
    </xf>
    <xf numFmtId="0" fontId="6" fillId="0" borderId="0" xfId="1" applyFont="1" applyFill="1" applyBorder="1" applyAlignment="1" applyProtection="1">
      <alignment horizontal="center" vertical="center" wrapText="1"/>
    </xf>
    <xf numFmtId="0" fontId="18" fillId="0" borderId="0" xfId="1" applyFont="1" applyFill="1" applyBorder="1" applyAlignment="1" applyProtection="1">
      <alignment horizontal="left" vertical="center"/>
    </xf>
    <xf numFmtId="3" fontId="6" fillId="0" borderId="0" xfId="2" applyNumberFormat="1" applyFont="1" applyFill="1" applyBorder="1" applyAlignment="1" applyProtection="1">
      <alignment horizontal="center" vertical="center"/>
    </xf>
    <xf numFmtId="0" fontId="1" fillId="0" borderId="0" xfId="3" applyFill="1" applyBorder="1" applyProtection="1"/>
    <xf numFmtId="3" fontId="6" fillId="0" borderId="0" xfId="2" applyNumberFormat="1" applyFont="1" applyFill="1" applyBorder="1" applyAlignment="1" applyProtection="1">
      <alignment horizontal="center" vertical="center" wrapText="1"/>
    </xf>
    <xf numFmtId="0" fontId="1" fillId="0" borderId="0" xfId="3" applyFill="1" applyBorder="1" applyAlignment="1" applyProtection="1">
      <alignment wrapText="1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5" fillId="0" borderId="0" xfId="1" applyFont="1" applyFill="1" applyBorder="1" applyAlignment="1" applyProtection="1">
      <alignment horizontal="left" vertical="center"/>
    </xf>
    <xf numFmtId="3" fontId="3" fillId="0" borderId="0" xfId="2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6" fillId="0" borderId="0" xfId="3" applyFont="1" applyFill="1" applyBorder="1" applyAlignment="1" applyProtection="1">
      <alignment wrapText="1"/>
    </xf>
    <xf numFmtId="0" fontId="4" fillId="0" borderId="0" xfId="1" applyFont="1" applyFill="1" applyAlignment="1" applyProtection="1">
      <alignment horizontal="left" vertical="center" wrapText="1"/>
    </xf>
    <xf numFmtId="0" fontId="21" fillId="2" borderId="49" xfId="2" applyFont="1" applyFill="1" applyBorder="1" applyAlignment="1" applyProtection="1">
      <alignment vertical="center"/>
    </xf>
    <xf numFmtId="0" fontId="33" fillId="13" borderId="0" xfId="0" applyFont="1" applyFill="1" applyProtection="1"/>
    <xf numFmtId="0" fontId="33" fillId="0" borderId="0" xfId="0" applyFont="1"/>
    <xf numFmtId="0" fontId="4" fillId="0" borderId="0" xfId="1" applyFont="1" applyFill="1" applyAlignment="1" applyProtection="1">
      <alignment horizontal="left" vertical="center"/>
    </xf>
    <xf numFmtId="0" fontId="6" fillId="3" borderId="42" xfId="1" applyFont="1" applyFill="1" applyBorder="1" applyAlignment="1" applyProtection="1">
      <alignment horizontal="center" vertical="center" wrapText="1"/>
    </xf>
    <xf numFmtId="0" fontId="6" fillId="3" borderId="48" xfId="1" applyFont="1" applyFill="1" applyBorder="1" applyAlignment="1" applyProtection="1">
      <alignment horizontal="center" vertical="center" wrapText="1"/>
    </xf>
    <xf numFmtId="3" fontId="6" fillId="2" borderId="41" xfId="2" applyNumberFormat="1" applyFont="1" applyFill="1" applyBorder="1" applyAlignment="1" applyProtection="1">
      <alignment horizontal="center" vertical="center"/>
    </xf>
    <xf numFmtId="0" fontId="6" fillId="3" borderId="34" xfId="1" applyFont="1" applyFill="1" applyBorder="1" applyAlignment="1" applyProtection="1">
      <alignment horizontal="center" vertical="center" wrapText="1"/>
    </xf>
    <xf numFmtId="0" fontId="6" fillId="3" borderId="33" xfId="1" applyFont="1" applyFill="1" applyBorder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left" vertical="center" wrapText="1"/>
    </xf>
    <xf numFmtId="0" fontId="6" fillId="3" borderId="47" xfId="1" applyFont="1" applyFill="1" applyBorder="1" applyAlignment="1" applyProtection="1">
      <alignment horizontal="center" vertical="center" wrapText="1"/>
    </xf>
    <xf numFmtId="3" fontId="13" fillId="3" borderId="60" xfId="1" applyNumberFormat="1" applyFont="1" applyFill="1" applyBorder="1" applyAlignment="1" applyProtection="1">
      <alignment horizontal="right" vertical="center"/>
    </xf>
    <xf numFmtId="3" fontId="13" fillId="3" borderId="49" xfId="1" applyNumberFormat="1" applyFont="1" applyFill="1" applyBorder="1" applyAlignment="1" applyProtection="1">
      <alignment horizontal="right" vertical="center"/>
    </xf>
    <xf numFmtId="3" fontId="13" fillId="3" borderId="42" xfId="1" applyNumberFormat="1" applyFont="1" applyFill="1" applyBorder="1" applyAlignment="1" applyProtection="1">
      <alignment horizontal="right" vertical="center"/>
    </xf>
    <xf numFmtId="1" fontId="6" fillId="2" borderId="41" xfId="2" applyNumberFormat="1" applyFont="1" applyFill="1" applyBorder="1" applyAlignment="1" applyProtection="1">
      <alignment horizontal="center" vertical="center"/>
    </xf>
    <xf numFmtId="0" fontId="6" fillId="12" borderId="0" xfId="7" applyFill="1" applyBorder="1" applyAlignment="1" applyProtection="1">
      <alignment horizontal="left" vertical="center" wrapText="1"/>
    </xf>
    <xf numFmtId="0" fontId="6" fillId="12" borderId="71" xfId="7" applyFill="1" applyAlignment="1" applyProtection="1">
      <alignment horizontal="left" vertical="center" wrapText="1"/>
    </xf>
    <xf numFmtId="0" fontId="6" fillId="12" borderId="41" xfId="7" applyFill="1" applyBorder="1" applyAlignment="1" applyProtection="1">
      <alignment horizontal="left" vertical="center" wrapText="1"/>
    </xf>
    <xf numFmtId="0" fontId="6" fillId="12" borderId="39" xfId="7" applyFill="1" applyBorder="1" applyAlignment="1" applyProtection="1">
      <alignment horizontal="left" vertical="center" wrapText="1"/>
    </xf>
    <xf numFmtId="165" fontId="22" fillId="10" borderId="115" xfId="6" applyNumberFormat="1" applyFont="1" applyFill="1" applyBorder="1" applyAlignment="1" applyProtection="1">
      <alignment horizontal="left" vertical="center" wrapText="1"/>
    </xf>
    <xf numFmtId="165" fontId="22" fillId="10" borderId="116" xfId="6" applyNumberFormat="1" applyFont="1" applyFill="1" applyBorder="1" applyAlignment="1" applyProtection="1">
      <alignment horizontal="left" vertical="center" wrapText="1"/>
    </xf>
    <xf numFmtId="165" fontId="22" fillId="10" borderId="117" xfId="6" applyNumberFormat="1" applyFont="1" applyFill="1" applyBorder="1" applyAlignment="1" applyProtection="1">
      <alignment horizontal="left" vertical="center" wrapText="1"/>
    </xf>
    <xf numFmtId="0" fontId="7" fillId="2" borderId="3" xfId="2" applyFont="1" applyFill="1" applyBorder="1" applyAlignment="1" applyProtection="1">
      <alignment horizontal="center" vertical="center"/>
    </xf>
    <xf numFmtId="0" fontId="7" fillId="2" borderId="4" xfId="2" applyFont="1" applyFill="1" applyBorder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left" vertical="center"/>
    </xf>
    <xf numFmtId="0" fontId="6" fillId="2" borderId="0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/>
    </xf>
    <xf numFmtId="0" fontId="6" fillId="2" borderId="2" xfId="2" applyFont="1" applyFill="1" applyBorder="1" applyAlignment="1" applyProtection="1">
      <alignment horizontal="center" vertical="center"/>
    </xf>
    <xf numFmtId="0" fontId="6" fillId="2" borderId="3" xfId="2" applyFont="1" applyFill="1" applyBorder="1" applyAlignment="1" applyProtection="1">
      <alignment horizontal="center" vertical="center"/>
    </xf>
    <xf numFmtId="0" fontId="7" fillId="2" borderId="5" xfId="2" applyFont="1" applyFill="1" applyBorder="1" applyAlignment="1" applyProtection="1">
      <alignment horizontal="center" vertical="center"/>
    </xf>
    <xf numFmtId="0" fontId="7" fillId="2" borderId="8" xfId="2" applyFont="1" applyFill="1" applyBorder="1" applyAlignment="1" applyProtection="1">
      <alignment horizontal="center" vertical="center"/>
    </xf>
    <xf numFmtId="0" fontId="8" fillId="2" borderId="0" xfId="2" applyFont="1" applyFill="1" applyBorder="1" applyAlignment="1" applyProtection="1">
      <alignment horizontal="center" vertical="center" wrapText="1"/>
    </xf>
    <xf numFmtId="3" fontId="7" fillId="2" borderId="6" xfId="2" applyNumberFormat="1" applyFont="1" applyFill="1" applyBorder="1" applyAlignment="1" applyProtection="1">
      <alignment horizontal="center" vertical="center"/>
    </xf>
    <xf numFmtId="3" fontId="7" fillId="2" borderId="9" xfId="2" applyNumberFormat="1" applyFont="1" applyFill="1" applyBorder="1" applyAlignment="1" applyProtection="1">
      <alignment horizontal="center" vertical="center"/>
    </xf>
    <xf numFmtId="3" fontId="7" fillId="2" borderId="7" xfId="2" applyNumberFormat="1" applyFont="1" applyFill="1" applyBorder="1" applyAlignment="1" applyProtection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center" vertical="center" wrapText="1"/>
    </xf>
    <xf numFmtId="0" fontId="3" fillId="0" borderId="20" xfId="1" applyFont="1" applyBorder="1" applyAlignment="1" applyProtection="1">
      <alignment horizontal="left" vertical="center" indent="1"/>
    </xf>
    <xf numFmtId="0" fontId="7" fillId="2" borderId="2" xfId="2" applyFont="1" applyFill="1" applyBorder="1" applyAlignment="1" applyProtection="1">
      <alignment horizontal="center" vertical="center"/>
    </xf>
    <xf numFmtId="3" fontId="7" fillId="2" borderId="3" xfId="2" applyNumberFormat="1" applyFont="1" applyFill="1" applyBorder="1" applyAlignment="1" applyProtection="1">
      <alignment horizontal="center" vertical="center"/>
    </xf>
    <xf numFmtId="3" fontId="7" fillId="2" borderId="4" xfId="2" applyNumberFormat="1" applyFont="1" applyFill="1" applyBorder="1" applyAlignment="1" applyProtection="1">
      <alignment horizontal="center" vertical="center" wrapText="1"/>
    </xf>
    <xf numFmtId="0" fontId="3" fillId="0" borderId="13" xfId="1" applyFont="1" applyBorder="1" applyAlignment="1" applyProtection="1">
      <alignment horizontal="left" vertical="center" indent="1"/>
    </xf>
    <xf numFmtId="0" fontId="3" fillId="0" borderId="20" xfId="1" applyFont="1" applyBorder="1" applyAlignment="1" applyProtection="1">
      <alignment horizontal="left" vertical="center" wrapText="1" indent="1"/>
    </xf>
    <xf numFmtId="0" fontId="3" fillId="0" borderId="20" xfId="1" applyFont="1" applyFill="1" applyBorder="1" applyAlignment="1" applyProtection="1">
      <alignment horizontal="left" vertical="center" wrapText="1" indent="1"/>
    </xf>
    <xf numFmtId="0" fontId="3" fillId="0" borderId="24" xfId="1" applyFont="1" applyBorder="1" applyAlignment="1" applyProtection="1">
      <alignment horizontal="left" vertical="center" indent="1"/>
    </xf>
    <xf numFmtId="0" fontId="6" fillId="3" borderId="7" xfId="1" applyFont="1" applyFill="1" applyBorder="1" applyAlignment="1" applyProtection="1">
      <alignment horizontal="left" vertical="center" indent="1"/>
    </xf>
    <xf numFmtId="0" fontId="6" fillId="3" borderId="111" xfId="1" applyFont="1" applyFill="1" applyBorder="1" applyAlignment="1" applyProtection="1">
      <alignment horizontal="left" vertical="center" indent="1"/>
    </xf>
    <xf numFmtId="0" fontId="3" fillId="0" borderId="13" xfId="1" applyFont="1" applyBorder="1" applyAlignment="1" applyProtection="1">
      <alignment horizontal="left" vertical="center" wrapText="1" indent="1"/>
    </xf>
    <xf numFmtId="3" fontId="7" fillId="2" borderId="66" xfId="2" applyNumberFormat="1" applyFont="1" applyFill="1" applyBorder="1" applyAlignment="1" applyProtection="1">
      <alignment horizontal="center" vertical="center" wrapText="1"/>
    </xf>
    <xf numFmtId="3" fontId="7" fillId="2" borderId="40" xfId="2" applyNumberFormat="1" applyFont="1" applyFill="1" applyBorder="1" applyAlignment="1" applyProtection="1">
      <alignment horizontal="center" vertical="center" wrapText="1"/>
    </xf>
    <xf numFmtId="0" fontId="6" fillId="2" borderId="63" xfId="2" applyFont="1" applyFill="1" applyBorder="1" applyAlignment="1" applyProtection="1">
      <alignment horizontal="center" vertical="center"/>
    </xf>
    <xf numFmtId="0" fontId="8" fillId="2" borderId="6" xfId="2" applyFont="1" applyFill="1" applyBorder="1" applyAlignment="1" applyProtection="1">
      <alignment horizontal="center" vertical="center" wrapText="1"/>
    </xf>
    <xf numFmtId="0" fontId="8" fillId="2" borderId="109" xfId="2" applyFont="1" applyFill="1" applyBorder="1" applyAlignment="1" applyProtection="1">
      <alignment horizontal="center" vertical="center" wrapText="1"/>
    </xf>
    <xf numFmtId="3" fontId="6" fillId="2" borderId="0" xfId="2" applyNumberFormat="1" applyFont="1" applyFill="1" applyBorder="1" applyAlignment="1" applyProtection="1">
      <alignment horizontal="center" vertical="center"/>
    </xf>
    <xf numFmtId="3" fontId="6" fillId="2" borderId="71" xfId="2" applyNumberFormat="1" applyFont="1" applyFill="1" applyBorder="1" applyAlignment="1" applyProtection="1">
      <alignment horizontal="center" vertical="center"/>
    </xf>
    <xf numFmtId="3" fontId="6" fillId="2" borderId="0" xfId="2" applyNumberFormat="1" applyFont="1" applyFill="1" applyBorder="1" applyAlignment="1" applyProtection="1">
      <alignment horizontal="center" vertical="center" wrapText="1"/>
    </xf>
    <xf numFmtId="3" fontId="6" fillId="2" borderId="71" xfId="2" applyNumberFormat="1" applyFont="1" applyFill="1" applyBorder="1" applyAlignment="1" applyProtection="1">
      <alignment horizontal="center" vertical="center" wrapText="1"/>
    </xf>
    <xf numFmtId="0" fontId="6" fillId="3" borderId="0" xfId="1" applyFont="1" applyFill="1" applyBorder="1" applyAlignment="1" applyProtection="1">
      <alignment horizontal="center" vertical="center" wrapText="1"/>
    </xf>
    <xf numFmtId="0" fontId="6" fillId="3" borderId="71" xfId="1" applyFont="1" applyFill="1" applyBorder="1" applyAlignment="1" applyProtection="1">
      <alignment horizontal="center" vertical="center" wrapText="1"/>
    </xf>
    <xf numFmtId="0" fontId="6" fillId="3" borderId="44" xfId="1" applyFont="1" applyFill="1" applyBorder="1" applyAlignment="1" applyProtection="1">
      <alignment horizontal="center" vertical="center" wrapText="1"/>
    </xf>
    <xf numFmtId="0" fontId="6" fillId="3" borderId="42" xfId="1" applyFont="1" applyFill="1" applyBorder="1" applyAlignment="1" applyProtection="1">
      <alignment horizontal="center" vertical="center" wrapText="1"/>
    </xf>
    <xf numFmtId="0" fontId="6" fillId="3" borderId="48" xfId="1" applyFont="1" applyFill="1" applyBorder="1" applyAlignment="1" applyProtection="1">
      <alignment horizontal="center" vertical="center" wrapText="1"/>
    </xf>
    <xf numFmtId="0" fontId="6" fillId="3" borderId="32" xfId="1" applyFont="1" applyFill="1" applyBorder="1" applyAlignment="1" applyProtection="1">
      <alignment horizontal="center" vertical="center" wrapText="1"/>
    </xf>
    <xf numFmtId="0" fontId="6" fillId="3" borderId="119" xfId="1" applyFont="1" applyFill="1" applyBorder="1" applyAlignment="1" applyProtection="1">
      <alignment horizontal="center" vertical="center" wrapText="1"/>
    </xf>
    <xf numFmtId="0" fontId="6" fillId="3" borderId="68" xfId="1" applyFont="1" applyFill="1" applyBorder="1" applyAlignment="1" applyProtection="1">
      <alignment horizontal="center" vertical="center" wrapText="1"/>
    </xf>
    <xf numFmtId="0" fontId="6" fillId="3" borderId="107" xfId="1" applyFont="1" applyFill="1" applyBorder="1" applyAlignment="1" applyProtection="1">
      <alignment horizontal="center" vertical="center" wrapText="1"/>
    </xf>
    <xf numFmtId="1" fontId="6" fillId="2" borderId="40" xfId="2" applyNumberFormat="1" applyFont="1" applyFill="1" applyBorder="1" applyAlignment="1" applyProtection="1">
      <alignment horizontal="center" vertical="center"/>
    </xf>
    <xf numFmtId="1" fontId="6" fillId="2" borderId="1" xfId="2" applyNumberFormat="1" applyFont="1" applyFill="1" applyBorder="1" applyAlignment="1" applyProtection="1">
      <alignment horizontal="center" vertical="center"/>
    </xf>
    <xf numFmtId="3" fontId="6" fillId="2" borderId="1" xfId="2" applyNumberFormat="1" applyFont="1" applyFill="1" applyBorder="1" applyAlignment="1" applyProtection="1">
      <alignment horizontal="center" vertical="center"/>
    </xf>
    <xf numFmtId="3" fontId="13" fillId="3" borderId="28" xfId="1" applyNumberFormat="1" applyFont="1" applyFill="1" applyBorder="1" applyAlignment="1" applyProtection="1">
      <alignment horizontal="left" vertical="center"/>
    </xf>
    <xf numFmtId="0" fontId="6" fillId="3" borderId="118" xfId="1" applyFont="1" applyFill="1" applyBorder="1" applyAlignment="1" applyProtection="1">
      <alignment horizontal="center" vertical="center" wrapText="1"/>
    </xf>
    <xf numFmtId="3" fontId="13" fillId="3" borderId="32" xfId="1" applyNumberFormat="1" applyFont="1" applyFill="1" applyBorder="1" applyAlignment="1" applyProtection="1">
      <alignment horizontal="left" vertical="center"/>
    </xf>
    <xf numFmtId="3" fontId="13" fillId="3" borderId="37" xfId="1" applyNumberFormat="1" applyFont="1" applyFill="1" applyBorder="1" applyAlignment="1" applyProtection="1">
      <alignment horizontal="left" vertical="center"/>
    </xf>
    <xf numFmtId="3" fontId="13" fillId="3" borderId="35" xfId="1" applyNumberFormat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left" vertical="center" wrapText="1"/>
    </xf>
    <xf numFmtId="0" fontId="6" fillId="3" borderId="7" xfId="1" applyFont="1" applyFill="1" applyBorder="1" applyAlignment="1" applyProtection="1">
      <alignment horizontal="left" vertical="center" wrapText="1"/>
    </xf>
    <xf numFmtId="0" fontId="6" fillId="3" borderId="34" xfId="1" applyFont="1" applyFill="1" applyBorder="1" applyAlignment="1" applyProtection="1">
      <alignment horizontal="center" vertical="center" wrapText="1"/>
    </xf>
    <xf numFmtId="0" fontId="6" fillId="3" borderId="33" xfId="1" applyFont="1" applyFill="1" applyBorder="1" applyAlignment="1" applyProtection="1">
      <alignment horizontal="center" vertical="center" wrapText="1"/>
    </xf>
    <xf numFmtId="0" fontId="6" fillId="3" borderId="38" xfId="1" applyFont="1" applyFill="1" applyBorder="1" applyAlignment="1" applyProtection="1">
      <alignment horizontal="center" vertical="center" wrapText="1"/>
    </xf>
    <xf numFmtId="0" fontId="6" fillId="3" borderId="47" xfId="1" applyFont="1" applyFill="1" applyBorder="1" applyAlignment="1" applyProtection="1">
      <alignment horizontal="center" vertical="center" wrapText="1"/>
    </xf>
    <xf numFmtId="0" fontId="6" fillId="3" borderId="41" xfId="1" applyFont="1" applyFill="1" applyBorder="1" applyAlignment="1" applyProtection="1">
      <alignment horizontal="center" vertical="center" wrapText="1"/>
    </xf>
    <xf numFmtId="0" fontId="6" fillId="3" borderId="39" xfId="1" applyFont="1" applyFill="1" applyBorder="1" applyAlignment="1" applyProtection="1">
      <alignment horizontal="center" vertical="center" wrapText="1"/>
    </xf>
    <xf numFmtId="3" fontId="6" fillId="2" borderId="41" xfId="2" applyNumberFormat="1" applyFont="1" applyFill="1" applyBorder="1" applyAlignment="1" applyProtection="1">
      <alignment horizontal="center" vertical="center"/>
    </xf>
    <xf numFmtId="3" fontId="6" fillId="2" borderId="39" xfId="2" applyNumberFormat="1" applyFont="1" applyFill="1" applyBorder="1" applyAlignment="1" applyProtection="1">
      <alignment horizontal="center" vertical="center"/>
    </xf>
    <xf numFmtId="3" fontId="6" fillId="2" borderId="33" xfId="2" applyNumberFormat="1" applyFont="1" applyFill="1" applyBorder="1" applyAlignment="1" applyProtection="1">
      <alignment horizontal="center" vertical="center"/>
    </xf>
    <xf numFmtId="0" fontId="6" fillId="3" borderId="0" xfId="1" applyFont="1" applyFill="1" applyBorder="1" applyAlignment="1" applyProtection="1">
      <alignment horizontal="left" vertical="center" wrapText="1"/>
    </xf>
    <xf numFmtId="3" fontId="13" fillId="3" borderId="60" xfId="1" applyNumberFormat="1" applyFont="1" applyFill="1" applyBorder="1" applyAlignment="1" applyProtection="1">
      <alignment horizontal="right" vertical="center"/>
    </xf>
    <xf numFmtId="3" fontId="13" fillId="3" borderId="96" xfId="1" applyNumberFormat="1" applyFont="1" applyFill="1" applyBorder="1" applyAlignment="1" applyProtection="1">
      <alignment horizontal="right" vertical="center"/>
    </xf>
    <xf numFmtId="3" fontId="13" fillId="3" borderId="49" xfId="1" applyNumberFormat="1" applyFont="1" applyFill="1" applyBorder="1" applyAlignment="1" applyProtection="1">
      <alignment horizontal="right" vertical="center"/>
    </xf>
    <xf numFmtId="3" fontId="13" fillId="3" borderId="95" xfId="1" applyNumberFormat="1" applyFont="1" applyFill="1" applyBorder="1" applyAlignment="1" applyProtection="1">
      <alignment horizontal="right" vertical="center"/>
    </xf>
    <xf numFmtId="3" fontId="6" fillId="2" borderId="38" xfId="2" applyNumberFormat="1" applyFont="1" applyFill="1" applyBorder="1" applyAlignment="1" applyProtection="1">
      <alignment horizontal="center" vertical="center"/>
    </xf>
    <xf numFmtId="3" fontId="13" fillId="3" borderId="42" xfId="1" applyNumberFormat="1" applyFont="1" applyFill="1" applyBorder="1" applyAlignment="1" applyProtection="1">
      <alignment horizontal="left" vertical="center"/>
    </xf>
    <xf numFmtId="3" fontId="13" fillId="3" borderId="68" xfId="1" applyNumberFormat="1" applyFont="1" applyFill="1" applyBorder="1" applyAlignment="1" applyProtection="1">
      <alignment horizontal="left" vertical="center"/>
    </xf>
    <xf numFmtId="3" fontId="13" fillId="3" borderId="67" xfId="1" applyNumberFormat="1" applyFont="1" applyFill="1" applyBorder="1" applyAlignment="1" applyProtection="1">
      <alignment horizontal="left" vertical="center"/>
    </xf>
    <xf numFmtId="3" fontId="13" fillId="3" borderId="42" xfId="1" applyNumberFormat="1" applyFont="1" applyFill="1" applyBorder="1" applyAlignment="1" applyProtection="1">
      <alignment horizontal="right" vertical="center"/>
    </xf>
    <xf numFmtId="3" fontId="13" fillId="3" borderId="68" xfId="1" applyNumberFormat="1" applyFont="1" applyFill="1" applyBorder="1" applyAlignment="1" applyProtection="1">
      <alignment horizontal="right" vertical="center"/>
    </xf>
    <xf numFmtId="3" fontId="13" fillId="3" borderId="67" xfId="1" applyNumberFormat="1" applyFont="1" applyFill="1" applyBorder="1" applyAlignment="1" applyProtection="1">
      <alignment horizontal="right" vertical="center"/>
    </xf>
    <xf numFmtId="3" fontId="13" fillId="3" borderId="51" xfId="1" applyNumberFormat="1" applyFont="1" applyFill="1" applyBorder="1" applyAlignment="1" applyProtection="1">
      <alignment horizontal="right" vertical="center"/>
    </xf>
    <xf numFmtId="4" fontId="3" fillId="0" borderId="59" xfId="1" applyNumberFormat="1" applyFont="1" applyFill="1" applyBorder="1" applyAlignment="1" applyProtection="1">
      <alignment horizontal="center" vertical="center"/>
    </xf>
    <xf numFmtId="4" fontId="3" fillId="0" borderId="70" xfId="1" applyNumberFormat="1" applyFont="1" applyFill="1" applyBorder="1" applyAlignment="1" applyProtection="1">
      <alignment horizontal="center" vertical="center"/>
    </xf>
    <xf numFmtId="0" fontId="3" fillId="0" borderId="22" xfId="1" applyFont="1" applyFill="1" applyBorder="1" applyAlignment="1" applyProtection="1">
      <alignment horizontal="left" vertical="center" wrapText="1"/>
    </xf>
    <xf numFmtId="0" fontId="6" fillId="2" borderId="0" xfId="2" applyFont="1" applyFill="1" applyBorder="1" applyAlignment="1" applyProtection="1">
      <alignment horizontal="center" vertical="center" wrapText="1"/>
    </xf>
    <xf numFmtId="0" fontId="6" fillId="2" borderId="41" xfId="2" applyFont="1" applyFill="1" applyBorder="1" applyAlignment="1" applyProtection="1">
      <alignment horizontal="center" vertical="center" wrapText="1"/>
    </xf>
    <xf numFmtId="0" fontId="6" fillId="2" borderId="44" xfId="2" applyFont="1" applyFill="1" applyBorder="1" applyAlignment="1" applyProtection="1">
      <alignment horizontal="center" vertical="center" wrapText="1"/>
    </xf>
    <xf numFmtId="0" fontId="3" fillId="0" borderId="46" xfId="1" applyFont="1" applyFill="1" applyBorder="1" applyAlignment="1" applyProtection="1">
      <alignment horizontal="left" vertical="center" wrapText="1"/>
    </xf>
    <xf numFmtId="1" fontId="6" fillId="2" borderId="48" xfId="2" applyNumberFormat="1" applyFont="1" applyFill="1" applyBorder="1" applyAlignment="1" applyProtection="1">
      <alignment horizontal="center" vertical="center"/>
    </xf>
    <xf numFmtId="1" fontId="6" fillId="2" borderId="39" xfId="2" applyNumberFormat="1" applyFont="1" applyFill="1" applyBorder="1" applyAlignment="1" applyProtection="1">
      <alignment horizontal="center" vertical="center"/>
    </xf>
    <xf numFmtId="1" fontId="6" fillId="2" borderId="44" xfId="2" applyNumberFormat="1" applyFont="1" applyFill="1" applyBorder="1" applyAlignment="1" applyProtection="1">
      <alignment horizontal="center" vertical="center"/>
    </xf>
    <xf numFmtId="1" fontId="6" fillId="2" borderId="0" xfId="2" applyNumberFormat="1" applyFont="1" applyFill="1" applyBorder="1" applyAlignment="1" applyProtection="1">
      <alignment horizontal="center" vertical="center"/>
    </xf>
    <xf numFmtId="1" fontId="6" fillId="2" borderId="49" xfId="2" applyNumberFormat="1" applyFont="1" applyFill="1" applyBorder="1" applyAlignment="1" applyProtection="1">
      <alignment horizontal="center" vertical="center"/>
    </xf>
    <xf numFmtId="1" fontId="6" fillId="2" borderId="50" xfId="2" applyNumberFormat="1" applyFont="1" applyFill="1" applyBorder="1" applyAlignment="1" applyProtection="1">
      <alignment horizontal="center" vertical="center"/>
    </xf>
    <xf numFmtId="1" fontId="6" fillId="2" borderId="51" xfId="2" applyNumberFormat="1" applyFont="1" applyFill="1" applyBorder="1" applyAlignment="1" applyProtection="1">
      <alignment horizontal="center" vertical="center"/>
    </xf>
    <xf numFmtId="1" fontId="6" fillId="2" borderId="41" xfId="2" applyNumberFormat="1" applyFont="1" applyFill="1" applyBorder="1" applyAlignment="1" applyProtection="1">
      <alignment horizontal="center" vertical="center"/>
    </xf>
    <xf numFmtId="0" fontId="21" fillId="2" borderId="49" xfId="2" applyFont="1" applyFill="1" applyBorder="1" applyAlignment="1" applyProtection="1">
      <alignment horizontal="center" vertical="center"/>
    </xf>
    <xf numFmtId="0" fontId="21" fillId="2" borderId="51" xfId="2" applyFont="1" applyFill="1" applyBorder="1" applyAlignment="1" applyProtection="1">
      <alignment horizontal="center" vertical="center"/>
    </xf>
    <xf numFmtId="0" fontId="21" fillId="2" borderId="48" xfId="2" applyFont="1" applyFill="1" applyBorder="1" applyAlignment="1" applyProtection="1">
      <alignment horizontal="center" vertical="center"/>
    </xf>
    <xf numFmtId="0" fontId="21" fillId="2" borderId="71" xfId="2" applyFont="1" applyFill="1" applyBorder="1" applyAlignment="1" applyProtection="1">
      <alignment horizontal="center" vertical="center"/>
    </xf>
    <xf numFmtId="0" fontId="21" fillId="2" borderId="42" xfId="2" applyFont="1" applyFill="1" applyBorder="1" applyAlignment="1" applyProtection="1">
      <alignment horizontal="center" vertical="center"/>
    </xf>
    <xf numFmtId="0" fontId="21" fillId="2" borderId="68" xfId="2" applyFont="1" applyFill="1" applyBorder="1" applyAlignment="1" applyProtection="1">
      <alignment horizontal="center" vertical="center"/>
    </xf>
    <xf numFmtId="0" fontId="21" fillId="2" borderId="50" xfId="2" applyFont="1" applyFill="1" applyBorder="1" applyAlignment="1" applyProtection="1">
      <alignment horizontal="center" vertical="center"/>
    </xf>
    <xf numFmtId="0" fontId="21" fillId="2" borderId="0" xfId="2" applyFont="1" applyFill="1" applyBorder="1" applyAlignment="1" applyProtection="1">
      <alignment horizontal="center" vertical="center"/>
    </xf>
    <xf numFmtId="0" fontId="26" fillId="2" borderId="41" xfId="0" applyFont="1" applyFill="1" applyBorder="1" applyAlignment="1" applyProtection="1">
      <alignment horizontal="center" vertical="center" wrapText="1"/>
    </xf>
    <xf numFmtId="0" fontId="26" fillId="2" borderId="33" xfId="0" applyFont="1" applyFill="1" applyBorder="1" applyAlignment="1" applyProtection="1">
      <alignment horizontal="center" vertical="center" wrapText="1"/>
    </xf>
    <xf numFmtId="0" fontId="26" fillId="2" borderId="44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center" vertical="center" wrapText="1"/>
    </xf>
    <xf numFmtId="0" fontId="26" fillId="2" borderId="48" xfId="0" applyFont="1" applyFill="1" applyBorder="1" applyAlignment="1" applyProtection="1">
      <alignment horizontal="center" vertical="center" wrapText="1"/>
    </xf>
    <xf numFmtId="0" fontId="26" fillId="2" borderId="71" xfId="0" applyFont="1" applyFill="1" applyBorder="1" applyAlignment="1" applyProtection="1">
      <alignment horizontal="center" vertical="center" wrapText="1"/>
    </xf>
    <xf numFmtId="0" fontId="26" fillId="2" borderId="42" xfId="0" applyFont="1" applyFill="1" applyBorder="1" applyAlignment="1" applyProtection="1">
      <alignment horizontal="center" vertical="center" wrapText="1"/>
    </xf>
    <xf numFmtId="0" fontId="26" fillId="2" borderId="47" xfId="0" applyFont="1" applyFill="1" applyBorder="1" applyAlignment="1" applyProtection="1">
      <alignment horizontal="center" vertical="center" wrapText="1"/>
    </xf>
    <xf numFmtId="0" fontId="30" fillId="0" borderId="84" xfId="3" applyFont="1" applyFill="1" applyBorder="1" applyAlignment="1" applyProtection="1">
      <alignment horizontal="center" vertical="center" textRotation="90" wrapText="1"/>
    </xf>
    <xf numFmtId="0" fontId="31" fillId="0" borderId="59" xfId="3" applyFont="1" applyBorder="1" applyAlignment="1" applyProtection="1">
      <alignment horizontal="center" vertical="center" textRotation="90" wrapText="1"/>
    </xf>
    <xf numFmtId="0" fontId="31" fillId="0" borderId="77" xfId="3" applyFont="1" applyBorder="1" applyAlignment="1" applyProtection="1">
      <alignment horizontal="center" vertical="center" textRotation="90" wrapText="1"/>
    </xf>
    <xf numFmtId="0" fontId="6" fillId="7" borderId="78" xfId="3" applyFont="1" applyFill="1" applyBorder="1" applyAlignment="1" applyProtection="1">
      <alignment horizontal="left" vertical="center" wrapText="1"/>
    </xf>
    <xf numFmtId="0" fontId="6" fillId="7" borderId="80" xfId="3" applyFont="1" applyFill="1" applyBorder="1" applyAlignment="1" applyProtection="1">
      <alignment horizontal="left" vertical="center" wrapText="1"/>
    </xf>
    <xf numFmtId="0" fontId="14" fillId="6" borderId="38" xfId="3" applyFont="1" applyFill="1" applyBorder="1" applyAlignment="1" applyProtection="1">
      <alignment horizontal="center" vertical="center" wrapText="1"/>
    </xf>
    <xf numFmtId="0" fontId="14" fillId="6" borderId="34" xfId="3" applyFont="1" applyFill="1" applyBorder="1" applyAlignment="1" applyProtection="1">
      <alignment horizontal="center" vertical="center" wrapText="1"/>
    </xf>
    <xf numFmtId="0" fontId="14" fillId="6" borderId="48" xfId="3" applyFont="1" applyFill="1" applyBorder="1" applyAlignment="1" applyProtection="1">
      <alignment horizontal="center" vertical="center" wrapText="1"/>
    </xf>
    <xf numFmtId="0" fontId="14" fillId="6" borderId="42" xfId="3" applyFont="1" applyFill="1" applyBorder="1" applyAlignment="1" applyProtection="1">
      <alignment horizontal="center" vertical="center" wrapText="1"/>
    </xf>
    <xf numFmtId="0" fontId="30" fillId="0" borderId="59" xfId="3" applyFont="1" applyFill="1" applyBorder="1" applyAlignment="1" applyProtection="1">
      <alignment horizontal="center" vertical="center" textRotation="90"/>
    </xf>
    <xf numFmtId="0" fontId="17" fillId="0" borderId="59" xfId="3" applyFont="1" applyBorder="1" applyAlignment="1" applyProtection="1">
      <alignment horizontal="center" vertical="center" textRotation="90"/>
    </xf>
    <xf numFmtId="0" fontId="17" fillId="0" borderId="77" xfId="3" applyFont="1" applyBorder="1" applyAlignment="1" applyProtection="1">
      <alignment horizontal="center" vertical="center" textRotation="90"/>
    </xf>
    <xf numFmtId="0" fontId="14" fillId="6" borderId="82" xfId="3" applyFont="1" applyFill="1" applyBorder="1" applyAlignment="1" applyProtection="1">
      <alignment horizontal="left" vertical="center" wrapText="1"/>
    </xf>
    <xf numFmtId="0" fontId="2" fillId="2" borderId="83" xfId="0" applyFont="1" applyFill="1" applyBorder="1" applyAlignment="1" applyProtection="1">
      <alignment horizontal="left" vertical="center"/>
    </xf>
    <xf numFmtId="0" fontId="2" fillId="2" borderId="82" xfId="0" applyFont="1" applyFill="1" applyBorder="1" applyAlignment="1" applyProtection="1">
      <alignment horizontal="left" vertical="center"/>
    </xf>
    <xf numFmtId="0" fontId="14" fillId="6" borderId="39" xfId="3" applyFont="1" applyFill="1" applyBorder="1" applyAlignment="1" applyProtection="1">
      <alignment horizontal="center" vertical="center" wrapText="1"/>
    </xf>
    <xf numFmtId="0" fontId="14" fillId="6" borderId="47" xfId="3" applyFont="1" applyFill="1" applyBorder="1" applyAlignment="1" applyProtection="1">
      <alignment horizontal="center" vertical="center" wrapText="1"/>
    </xf>
    <xf numFmtId="0" fontId="6" fillId="7" borderId="77" xfId="3" applyFont="1" applyFill="1" applyBorder="1" applyAlignment="1" applyProtection="1">
      <alignment horizontal="left" vertical="center" wrapText="1"/>
    </xf>
    <xf numFmtId="0" fontId="6" fillId="7" borderId="79" xfId="3" applyFont="1" applyFill="1" applyBorder="1" applyAlignment="1" applyProtection="1">
      <alignment horizontal="left" vertical="center" wrapText="1"/>
    </xf>
    <xf numFmtId="49" fontId="3" fillId="0" borderId="20" xfId="1" applyNumberFormat="1" applyFont="1" applyFill="1" applyBorder="1" applyAlignment="1" applyProtection="1">
      <alignment horizontal="left" vertical="center" wrapText="1"/>
    </xf>
    <xf numFmtId="49" fontId="3" fillId="0" borderId="21" xfId="1" applyNumberFormat="1" applyFont="1" applyFill="1" applyBorder="1" applyAlignment="1" applyProtection="1">
      <alignment horizontal="left" vertical="center" wrapText="1"/>
    </xf>
    <xf numFmtId="0" fontId="6" fillId="6" borderId="41" xfId="3" applyFont="1" applyFill="1" applyBorder="1" applyAlignment="1" applyProtection="1">
      <alignment horizontal="center" vertical="center" wrapText="1"/>
    </xf>
    <xf numFmtId="0" fontId="6" fillId="6" borderId="33" xfId="3" applyFont="1" applyFill="1" applyBorder="1" applyAlignment="1" applyProtection="1">
      <alignment horizontal="center" vertical="center" wrapText="1"/>
    </xf>
    <xf numFmtId="0" fontId="31" fillId="2" borderId="33" xfId="3" applyFont="1" applyFill="1" applyBorder="1" applyAlignment="1" applyProtection="1">
      <alignment horizontal="center" vertical="center" wrapText="1"/>
    </xf>
    <xf numFmtId="0" fontId="6" fillId="6" borderId="44" xfId="3" applyFont="1" applyFill="1" applyBorder="1" applyAlignment="1" applyProtection="1">
      <alignment horizontal="center" vertical="center" wrapText="1"/>
    </xf>
    <xf numFmtId="0" fontId="31" fillId="2" borderId="44" xfId="3" applyFont="1" applyFill="1" applyBorder="1" applyAlignment="1" applyProtection="1">
      <alignment horizontal="center" vertical="center" wrapText="1"/>
    </xf>
    <xf numFmtId="0" fontId="6" fillId="2" borderId="44" xfId="2" applyFont="1" applyFill="1" applyBorder="1" applyAlignment="1" applyProtection="1">
      <alignment horizontal="center" vertical="center"/>
    </xf>
    <xf numFmtId="0" fontId="6" fillId="2" borderId="88" xfId="2" applyFont="1" applyFill="1" applyBorder="1" applyAlignment="1" applyProtection="1">
      <alignment horizontal="center" vertical="center"/>
    </xf>
    <xf numFmtId="0" fontId="6" fillId="2" borderId="92" xfId="2" applyFont="1" applyFill="1" applyBorder="1" applyAlignment="1" applyProtection="1">
      <alignment horizontal="center" vertical="center"/>
    </xf>
    <xf numFmtId="0" fontId="6" fillId="2" borderId="71" xfId="2" applyFont="1" applyFill="1" applyBorder="1" applyAlignment="1" applyProtection="1">
      <alignment horizontal="center" vertical="center"/>
    </xf>
    <xf numFmtId="0" fontId="6" fillId="2" borderId="54" xfId="2" applyFont="1" applyFill="1" applyBorder="1" applyAlignment="1" applyProtection="1">
      <alignment horizontal="center" vertical="center"/>
    </xf>
    <xf numFmtId="0" fontId="6" fillId="2" borderId="89" xfId="2" applyFont="1" applyFill="1" applyBorder="1" applyAlignment="1" applyProtection="1">
      <alignment horizontal="center" vertical="center" wrapText="1"/>
    </xf>
    <xf numFmtId="0" fontId="6" fillId="2" borderId="52" xfId="2" applyFont="1" applyFill="1" applyBorder="1" applyAlignment="1" applyProtection="1">
      <alignment horizontal="center" vertical="center" wrapText="1"/>
    </xf>
    <xf numFmtId="0" fontId="6" fillId="2" borderId="55" xfId="2" applyFont="1" applyFill="1" applyBorder="1" applyAlignment="1" applyProtection="1">
      <alignment horizontal="center" vertical="center" wrapText="1"/>
    </xf>
  </cellXfs>
  <cellStyles count="10">
    <cellStyle name="Estilo 1" xfId="7"/>
    <cellStyle name="Estilo 2" xfId="8"/>
    <cellStyle name="Estilo 3" xfId="9"/>
    <cellStyle name="Normal" xfId="0" builtinId="0"/>
    <cellStyle name="Normal 2" xfId="3"/>
    <cellStyle name="Normal 2 2" xfId="6"/>
    <cellStyle name="Normal 3" xfId="4"/>
    <cellStyle name="Normal_001_Comparação PU 2009-2008_DRAP" xfId="2"/>
    <cellStyle name="Normal_Quadro_Semanal_PU2010_PAS2011_Base" xfId="1"/>
    <cellStyle name="Nota 2" xf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215968"/>
      <color rgb="FF277E9D"/>
      <color rgb="FF3EA8CE"/>
      <color rgb="FF2B89AB"/>
      <color rgb="FF3099BE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GRÁFICO01!$AA$1</c:f>
          <c:strCache>
            <c:ptCount val="1"/>
            <c:pt idx="0">
              <c:v>GRÁFICO 1 - NÚMERO DE CANDIDATURAS PU2016/PU2015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Continente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numRef>
              <c:f>('QUADRO01 - CONTINENTE'!$D$24,'QUADRO01 - CONTINENTE'!$I$24)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CONTINENTE'!$D$23,'QUADRO01 - CONTINENTE'!$I$23)</c:f>
              <c:numCache>
                <c:formatCode>#,##0</c:formatCode>
                <c:ptCount val="2"/>
                <c:pt idx="0">
                  <c:v>168965</c:v>
                </c:pt>
                <c:pt idx="1">
                  <c:v>168953</c:v>
                </c:pt>
              </c:numCache>
            </c:numRef>
          </c:val>
        </c:ser>
        <c:ser>
          <c:idx val="1"/>
          <c:order val="1"/>
          <c:tx>
            <c:v>Madeira</c:v>
          </c:tx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 rot="0" vert="horz"/>
              <a:lstStyle/>
              <a:p>
                <a:pPr>
                  <a:defRPr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numRef>
              <c:f>('QUADRO01 - CONTINENTE'!$D$24,'QUADRO01 - CONTINENTE'!$I$24)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MADEIRA'!$D$16,'QUADRO01 - MADEIRA'!$I$16)</c:f>
              <c:numCache>
                <c:formatCode>#,##0</c:formatCode>
                <c:ptCount val="2"/>
                <c:pt idx="0">
                  <c:v>11200</c:v>
                </c:pt>
                <c:pt idx="1">
                  <c:v>11036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221504"/>
        <c:axId val="249223040"/>
      </c:barChart>
      <c:catAx>
        <c:axId val="24922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9223040"/>
        <c:crosses val="autoZero"/>
        <c:auto val="1"/>
        <c:lblAlgn val="ctr"/>
        <c:lblOffset val="100"/>
        <c:noMultiLvlLbl val="0"/>
      </c:catAx>
      <c:valAx>
        <c:axId val="249223040"/>
        <c:scaling>
          <c:orientation val="minMax"/>
          <c:max val="20000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249221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GRÁFICO07!$AA$2</c:f>
          <c:strCache>
            <c:ptCount val="1"/>
            <c:pt idx="0">
              <c:v>GRÁFICO 7 - TRANSFERÊNCIAS - N.º DE COMUNICAÇÕES POR TIPO (MODELO T - MAA) - PU2016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Modelo T - MAA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GRÁFICO07!$Q$30:$Q$34</c:f>
              <c:strCache>
                <c:ptCount val="5"/>
                <c:pt idx="0">
                  <c:v>Alteração de estatuto jurídico ou denominação</c:v>
                </c:pt>
                <c:pt idx="1">
                  <c:v>Definitiva</c:v>
                </c:pt>
                <c:pt idx="2">
                  <c:v>Fusão</c:v>
                </c:pt>
                <c:pt idx="3">
                  <c:v>Herança</c:v>
                </c:pt>
                <c:pt idx="4">
                  <c:v>Temporária  (RPB)</c:v>
                </c:pt>
              </c:strCache>
            </c:strRef>
          </c:cat>
          <c:val>
            <c:numRef>
              <c:f>GRÁFICO07!$R$30:$R$34</c:f>
              <c:numCache>
                <c:formatCode>General</c:formatCode>
                <c:ptCount val="5"/>
                <c:pt idx="0">
                  <c:v>11</c:v>
                </c:pt>
                <c:pt idx="1">
                  <c:v>1785</c:v>
                </c:pt>
                <c:pt idx="2">
                  <c:v>9</c:v>
                </c:pt>
                <c:pt idx="3">
                  <c:v>608</c:v>
                </c:pt>
                <c:pt idx="4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301312"/>
        <c:axId val="252302848"/>
      </c:barChart>
      <c:catAx>
        <c:axId val="25230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2302848"/>
        <c:crosses val="autoZero"/>
        <c:auto val="1"/>
        <c:lblAlgn val="ctr"/>
        <c:lblOffset val="100"/>
        <c:tickLblSkip val="1"/>
        <c:noMultiLvlLbl val="0"/>
      </c:catAx>
      <c:valAx>
        <c:axId val="2523028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52301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GRÁFICO08!$AA$1</c:f>
          <c:strCache>
            <c:ptCount val="1"/>
            <c:pt idx="0">
              <c:v>GRÁFICO 8 -  TRANSFERÊNCIAS - DIREITOS POR TIPO (MODELO T - RPB) - PU2016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Área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Alteração de estatuto jurídico ou denominação</c:v>
              </c:pt>
              <c:pt idx="1">
                <c:v>Definitiva</c:v>
              </c:pt>
              <c:pt idx="2">
                <c:v>Fusão</c:v>
              </c:pt>
              <c:pt idx="3">
                <c:v>Herança</c:v>
              </c:pt>
              <c:pt idx="4">
                <c:v>Temporária  (RPB)</c:v>
              </c:pt>
            </c:strLit>
          </c:cat>
          <c:val>
            <c:numLit>
              <c:formatCode>General</c:formatCode>
              <c:ptCount val="5"/>
              <c:pt idx="0">
                <c:v>193.53</c:v>
              </c:pt>
              <c:pt idx="1">
                <c:v>126806.16</c:v>
              </c:pt>
              <c:pt idx="2">
                <c:v>373.55</c:v>
              </c:pt>
              <c:pt idx="3">
                <c:v>27842.62</c:v>
              </c:pt>
              <c:pt idx="4">
                <c:v>6095.67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188160"/>
        <c:axId val="254202240"/>
      </c:barChart>
      <c:catAx>
        <c:axId val="254188160"/>
        <c:scaling>
          <c:orientation val="minMax"/>
        </c:scaling>
        <c:delete val="0"/>
        <c:axPos val="b"/>
        <c:majorTickMark val="out"/>
        <c:minorTickMark val="none"/>
        <c:tickLblPos val="nextTo"/>
        <c:crossAx val="254202240"/>
        <c:crosses val="autoZero"/>
        <c:auto val="1"/>
        <c:lblAlgn val="ctr"/>
        <c:lblOffset val="100"/>
        <c:noMultiLvlLbl val="0"/>
      </c:catAx>
      <c:valAx>
        <c:axId val="254202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54188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GRÁFICO08!$AA$2</c:f>
          <c:strCache>
            <c:ptCount val="1"/>
            <c:pt idx="0">
              <c:v>GRÁFICO 8 -  TRANSFERÊNCIAS - ÁREA POR TIPO (MODELO T - MAA) - PU2016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Modelo T - MAA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GRÁFICO08!$Q$30:$Q$34</c:f>
              <c:strCache>
                <c:ptCount val="5"/>
                <c:pt idx="0">
                  <c:v>Alteração de estatuto jurídico ou denominação</c:v>
                </c:pt>
                <c:pt idx="1">
                  <c:v>Definitiva</c:v>
                </c:pt>
                <c:pt idx="2">
                  <c:v>Fusão</c:v>
                </c:pt>
                <c:pt idx="3">
                  <c:v>Herança</c:v>
                </c:pt>
                <c:pt idx="4">
                  <c:v>Temporária  (RPB)</c:v>
                </c:pt>
              </c:strCache>
            </c:strRef>
          </c:cat>
          <c:val>
            <c:numRef>
              <c:f>GRÁFICO08!$R$30:$R$34</c:f>
              <c:numCache>
                <c:formatCode>General</c:formatCode>
                <c:ptCount val="5"/>
                <c:pt idx="0">
                  <c:v>123.12</c:v>
                </c:pt>
                <c:pt idx="1">
                  <c:v>52242.720000000001</c:v>
                </c:pt>
                <c:pt idx="2">
                  <c:v>374.87</c:v>
                </c:pt>
                <c:pt idx="3">
                  <c:v>9647.93</c:v>
                </c:pt>
                <c:pt idx="4">
                  <c:v>1054.8699999999999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235008"/>
        <c:axId val="254236544"/>
      </c:barChart>
      <c:catAx>
        <c:axId val="25423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4236544"/>
        <c:crosses val="autoZero"/>
        <c:auto val="1"/>
        <c:lblAlgn val="ctr"/>
        <c:lblOffset val="100"/>
        <c:tickLblSkip val="1"/>
        <c:noMultiLvlLbl val="0"/>
      </c:catAx>
      <c:valAx>
        <c:axId val="2542365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54235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QUADRO09!$AA$1</c:f>
          <c:strCache>
            <c:ptCount val="1"/>
            <c:pt idx="0">
              <c:v>GRÁFICO 9 - NÚMERO DE CANDIDATURAS PU, POR REGIÃO - PU2016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QUADRO09!$A$6:$A$11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QUADRO09!$B$6:$B$11</c:f>
              <c:numCache>
                <c:formatCode>#,##0</c:formatCode>
                <c:ptCount val="6"/>
                <c:pt idx="0">
                  <c:v>88678</c:v>
                </c:pt>
                <c:pt idx="1">
                  <c:v>42738</c:v>
                </c:pt>
                <c:pt idx="2">
                  <c:v>10555</c:v>
                </c:pt>
                <c:pt idx="3">
                  <c:v>22593</c:v>
                </c:pt>
                <c:pt idx="4">
                  <c:v>4409</c:v>
                </c:pt>
                <c:pt idx="5">
                  <c:v>11200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QUADRO09!$AA$2</c:f>
          <c:strCache>
            <c:ptCount val="1"/>
            <c:pt idx="0">
              <c:v>GRÁFICO 10 - NÚMERO DE CANDIDATURAS PU, POR REGIÃO - PU2015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QUADRO09!$A$6:$A$11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QUADRO09!$D$6:$D$11</c:f>
              <c:numCache>
                <c:formatCode>#,##0</c:formatCode>
                <c:ptCount val="6"/>
                <c:pt idx="0">
                  <c:v>88521</c:v>
                </c:pt>
                <c:pt idx="1">
                  <c:v>42884</c:v>
                </c:pt>
                <c:pt idx="2">
                  <c:v>10847</c:v>
                </c:pt>
                <c:pt idx="3">
                  <c:v>22351</c:v>
                </c:pt>
                <c:pt idx="4">
                  <c:v>4350</c:v>
                </c:pt>
                <c:pt idx="5">
                  <c:v>11036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QUADRO10!$AA$1</c:f>
          <c:strCache>
            <c:ptCount val="1"/>
            <c:pt idx="0">
              <c:v>GRÁFICO 11 - NÚMERO DE CANDIDATURAS RPB, POR REGIÃO - PU2016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2015</c:v>
          </c:tx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QUADRO10!$A$7:$A$11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QUADRO10!$B$7:$B$11</c:f>
              <c:numCache>
                <c:formatCode>#,##0</c:formatCode>
                <c:ptCount val="5"/>
                <c:pt idx="0">
                  <c:v>42560</c:v>
                </c:pt>
                <c:pt idx="1">
                  <c:v>17384</c:v>
                </c:pt>
                <c:pt idx="2">
                  <c:v>5839</c:v>
                </c:pt>
                <c:pt idx="3">
                  <c:v>15431</c:v>
                </c:pt>
                <c:pt idx="4">
                  <c:v>2235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QUADRO10!$AA$2</c:f>
          <c:strCache>
            <c:ptCount val="1"/>
            <c:pt idx="0">
              <c:v>GRÁFICO 12 - ÁREA RPB, POR REGIÃO - PU2016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2015</c:v>
          </c:tx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QUADRO10!$A$7:$A$11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QUADRO10!$D$7:$D$11</c:f>
              <c:numCache>
                <c:formatCode>#,##0</c:formatCode>
                <c:ptCount val="5"/>
                <c:pt idx="0">
                  <c:v>365822.64</c:v>
                </c:pt>
                <c:pt idx="1">
                  <c:v>302444.71000000002</c:v>
                </c:pt>
                <c:pt idx="2">
                  <c:v>290247.7</c:v>
                </c:pt>
                <c:pt idx="3">
                  <c:v>1787697.26</c:v>
                </c:pt>
                <c:pt idx="4">
                  <c:v>46137.79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QUADRO11!$AA$2</c:f>
          <c:strCache>
            <c:ptCount val="1"/>
            <c:pt idx="0">
              <c:v>GRÁFICO 14 - ÁREA RPA, POR REGIÃO - PU2016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2015</c:v>
          </c:tx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QUADRO11!$A$7:$A$11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QUADRO11!$D$7:$D$11</c:f>
              <c:numCache>
                <c:formatCode>#,##0</c:formatCode>
                <c:ptCount val="5"/>
                <c:pt idx="0">
                  <c:v>90935.26</c:v>
                </c:pt>
                <c:pt idx="1">
                  <c:v>45474.81</c:v>
                </c:pt>
                <c:pt idx="2">
                  <c:v>10123.57</c:v>
                </c:pt>
                <c:pt idx="3">
                  <c:v>18556</c:v>
                </c:pt>
                <c:pt idx="4">
                  <c:v>6312.08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QUADRO11!$AA$1</c:f>
          <c:strCache>
            <c:ptCount val="1"/>
            <c:pt idx="0">
              <c:v>GRÁFICO 13 - NÚMERO DE CANDIDATURAS RPA, POR REGIÃO - PU2016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2015</c:v>
          </c:tx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QUADRO11!$A$7:$A$11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QUADRO11!$B$7:$B$11</c:f>
              <c:numCache>
                <c:formatCode>#,##0</c:formatCode>
                <c:ptCount val="5"/>
                <c:pt idx="0">
                  <c:v>37657</c:v>
                </c:pt>
                <c:pt idx="1">
                  <c:v>21647</c:v>
                </c:pt>
                <c:pt idx="2">
                  <c:v>3521</c:v>
                </c:pt>
                <c:pt idx="3">
                  <c:v>4811</c:v>
                </c:pt>
                <c:pt idx="4">
                  <c:v>1184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QUADRO12!$AA$2</c:f>
          <c:strCache>
            <c:ptCount val="1"/>
            <c:pt idx="0">
              <c:v>GRÁFICO 16 - ÁREA MZD, POR REGIÃO - PU2016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QUADRO12!$A$7:$A$12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QUADRO12!$D$7:$D$12</c:f>
              <c:numCache>
                <c:formatCode>#,##0</c:formatCode>
                <c:ptCount val="6"/>
                <c:pt idx="0">
                  <c:v>435202.53</c:v>
                </c:pt>
                <c:pt idx="1">
                  <c:v>289311.78999999998</c:v>
                </c:pt>
                <c:pt idx="2">
                  <c:v>85438.59</c:v>
                </c:pt>
                <c:pt idx="3">
                  <c:v>1599541.18</c:v>
                </c:pt>
                <c:pt idx="4">
                  <c:v>42182.17</c:v>
                </c:pt>
                <c:pt idx="5">
                  <c:v>3293.03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GRÁFICO02!$AA$1</c:f>
          <c:strCache>
            <c:ptCount val="1"/>
            <c:pt idx="0">
              <c:v>GRÁFICO 2 - N.º DE CANDIDATURAS, POR AJUDA / APOIO - PU2016/PU2015 - CONTINENTE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'QUADRO01 - CONTINENTE'!$A$8</c:f>
              <c:strCache>
                <c:ptCount val="1"/>
                <c:pt idx="0">
                  <c:v>RPB - Regime de Pagamento Base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CONTINENTE'!$D$24,'QUADRO01 - CONTINENTE'!$I$24)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CONTINENTE'!$D$8,'QUADRO01 - CONTINENTE'!$I$8)</c:f>
              <c:numCache>
                <c:formatCode>#,##0</c:formatCode>
                <c:ptCount val="2"/>
                <c:pt idx="0">
                  <c:v>83449</c:v>
                </c:pt>
                <c:pt idx="1">
                  <c:v>80190</c:v>
                </c:pt>
              </c:numCache>
            </c:numRef>
          </c:val>
        </c:ser>
        <c:ser>
          <c:idx val="1"/>
          <c:order val="1"/>
          <c:tx>
            <c:strRef>
              <c:f>'QUADRO01 - CONTINENTE'!$A$10</c:f>
              <c:strCache>
                <c:ptCount val="1"/>
                <c:pt idx="0">
                  <c:v>RPA - Regime da Pequena Agricultura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CONTINENTE'!$D$24,'QUADRO01 - CONTINENTE'!$I$24)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CONTINENTE'!$D$10,'QUADRO01 - CONTINENTE'!$I$10)</c:f>
              <c:numCache>
                <c:formatCode>#,##0</c:formatCode>
                <c:ptCount val="2"/>
                <c:pt idx="0">
                  <c:v>68820</c:v>
                </c:pt>
                <c:pt idx="1">
                  <c:v>76648</c:v>
                </c:pt>
              </c:numCache>
            </c:numRef>
          </c:val>
        </c:ser>
        <c:ser>
          <c:idx val="2"/>
          <c:order val="2"/>
          <c:tx>
            <c:strRef>
              <c:f>'QUADRO01 - CONTINENTE'!$A$12</c:f>
              <c:strCache>
                <c:ptCount val="1"/>
                <c:pt idx="0">
                  <c:v>Manutenção da Atividade Agrícola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CONTINENTE'!$D$24,'QUADRO01 - CONTINENTE'!$I$24)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CONTINENTE'!$D$12,'QUADRO01 - CONTINENTE'!$I$12)</c:f>
              <c:numCache>
                <c:formatCode>#,##0</c:formatCode>
                <c:ptCount val="2"/>
                <c:pt idx="0">
                  <c:v>120848</c:v>
                </c:pt>
                <c:pt idx="1">
                  <c:v>118352</c:v>
                </c:pt>
              </c:numCache>
            </c:numRef>
          </c:val>
        </c:ser>
        <c:ser>
          <c:idx val="3"/>
          <c:order val="3"/>
          <c:tx>
            <c:strRef>
              <c:f>'QUADRO01 - CONTINENTE'!$A$13</c:f>
              <c:strCache>
                <c:ptCount val="1"/>
                <c:pt idx="0">
                  <c:v>Medidas Agro e Silvo-Ambientais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CONTINENTE'!$D$24,'QUADRO01 - CONTINENTE'!$I$24)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CONTINENTE'!$D$13,'QUADRO01 - CONTINENTE'!$I$13)</c:f>
              <c:numCache>
                <c:formatCode>#,##0</c:formatCode>
                <c:ptCount val="2"/>
                <c:pt idx="0">
                  <c:v>58027</c:v>
                </c:pt>
                <c:pt idx="1">
                  <c:v>60458</c:v>
                </c:pt>
              </c:numCache>
            </c:numRef>
          </c:val>
        </c:ser>
        <c:ser>
          <c:idx val="4"/>
          <c:order val="4"/>
          <c:tx>
            <c:strRef>
              <c:f>'QUADRO01 - CONTINENTE'!$A$19</c:f>
              <c:strCache>
                <c:ptCount val="1"/>
                <c:pt idx="0">
                  <c:v>Florestação de Terras Agrícolas - PRODER 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CONTINENTE'!$D$24,'QUADRO01 - CONTINENTE'!$I$24)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CONTINENTE'!$D$19,'QUADRO01 - CONTINENTE'!$I$19)</c:f>
              <c:numCache>
                <c:formatCode>#,##0</c:formatCode>
                <c:ptCount val="2"/>
                <c:pt idx="0">
                  <c:v>404</c:v>
                </c:pt>
                <c:pt idx="1">
                  <c:v>327</c:v>
                </c:pt>
              </c:numCache>
            </c:numRef>
          </c:val>
        </c:ser>
        <c:ser>
          <c:idx val="5"/>
          <c:order val="5"/>
          <c:tx>
            <c:strRef>
              <c:f>'QUADRO01 - CONTINENTE'!$A$20</c:f>
              <c:strCache>
                <c:ptCount val="1"/>
                <c:pt idx="0">
                  <c:v>Florestação de Terras Agrícolas - RURIS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CONTINENTE'!$D$24,'QUADRO01 - CONTINENTE'!$I$24)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CONTINENTE'!$D$20,'QUADRO01 - CONTINENTE'!$I$20)</c:f>
              <c:numCache>
                <c:formatCode>#,##0</c:formatCode>
                <c:ptCount val="2"/>
                <c:pt idx="0">
                  <c:v>2802</c:v>
                </c:pt>
                <c:pt idx="1">
                  <c:v>2775</c:v>
                </c:pt>
              </c:numCache>
            </c:numRef>
          </c:val>
        </c:ser>
        <c:ser>
          <c:idx val="6"/>
          <c:order val="6"/>
          <c:tx>
            <c:strRef>
              <c:f>'QUADRO01 - CONTINENTE'!$A$21</c:f>
              <c:strCache>
                <c:ptCount val="1"/>
                <c:pt idx="0">
                  <c:v>Florestação de Terras Agrícolas - Reg 2080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CONTINENTE'!$D$24,'QUADRO01 - CONTINENTE'!$I$24)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CONTINENTE'!$D$21,'QUADRO01 - CONTINENTE'!$I$21)</c:f>
              <c:numCache>
                <c:formatCode>#,##0</c:formatCode>
                <c:ptCount val="2"/>
                <c:pt idx="0">
                  <c:v>3861</c:v>
                </c:pt>
                <c:pt idx="1">
                  <c:v>4277</c:v>
                </c:pt>
              </c:numCache>
            </c:numRef>
          </c:val>
        </c:ser>
        <c:ser>
          <c:idx val="7"/>
          <c:order val="7"/>
          <c:tx>
            <c:strRef>
              <c:f>'QUADRO01 - CONTINENTE'!$A$22</c:f>
              <c:strCache>
                <c:ptCount val="1"/>
                <c:pt idx="0">
                  <c:v>Florestação de Terras Agrícolas - Reg 2328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CONTINENTE'!$D$24,'QUADRO01 - CONTINENTE'!$I$24)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CONTINENTE'!$D$22,'QUADRO01 - CONTINENTE'!$I$22)</c:f>
              <c:numCache>
                <c:formatCode>#,##0</c:formatCode>
                <c:ptCount val="2"/>
                <c:pt idx="0">
                  <c:v>25</c:v>
                </c:pt>
                <c:pt idx="1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251656064"/>
        <c:axId val="251657600"/>
      </c:barChart>
      <c:catAx>
        <c:axId val="25165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1657600"/>
        <c:crosses val="autoZero"/>
        <c:auto val="1"/>
        <c:lblAlgn val="ctr"/>
        <c:lblOffset val="100"/>
        <c:noMultiLvlLbl val="0"/>
      </c:catAx>
      <c:valAx>
        <c:axId val="251657600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2516560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QUADRO12!$AA$1</c:f>
          <c:strCache>
            <c:ptCount val="1"/>
            <c:pt idx="0">
              <c:v>GRÁFICO 15 - NÚMERO DE CANDIDATURAS MZD, POR REGIÃO - PU2016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QUADRO12!$A$7:$A$12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QUADRO12!$B$7:$B$12</c:f>
              <c:numCache>
                <c:formatCode>#,##0</c:formatCode>
                <c:ptCount val="6"/>
                <c:pt idx="0">
                  <c:v>69274</c:v>
                </c:pt>
                <c:pt idx="1">
                  <c:v>27197</c:v>
                </c:pt>
                <c:pt idx="2">
                  <c:v>2112</c:v>
                </c:pt>
                <c:pt idx="3">
                  <c:v>19525</c:v>
                </c:pt>
                <c:pt idx="4">
                  <c:v>3467</c:v>
                </c:pt>
                <c:pt idx="5">
                  <c:v>10999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QUADRO12!$AA$4</c:f>
          <c:strCache>
            <c:ptCount val="1"/>
            <c:pt idx="0">
              <c:v>GRÁFICO 18 - ÁREA MZD, POR REGIÃO - PU2015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QUADRO12!$A$7:$A$12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QUADRO12!$H$7:$H$12</c:f>
              <c:numCache>
                <c:formatCode>#,##0</c:formatCode>
                <c:ptCount val="6"/>
                <c:pt idx="0">
                  <c:v>427122.53</c:v>
                </c:pt>
                <c:pt idx="1">
                  <c:v>285434.57</c:v>
                </c:pt>
                <c:pt idx="2">
                  <c:v>75059.55</c:v>
                </c:pt>
                <c:pt idx="3">
                  <c:v>1553563.79</c:v>
                </c:pt>
                <c:pt idx="4">
                  <c:v>40313.760000000002</c:v>
                </c:pt>
                <c:pt idx="5">
                  <c:v>3136.04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QUADRO12!$AA$3</c:f>
          <c:strCache>
            <c:ptCount val="1"/>
            <c:pt idx="0">
              <c:v>GRÁFICO 17 - NÚMERO DE CANDIDATURAS MZD, POR REGIÃO - PU2015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QUADRO12!$A$7:$A$12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QUADRO12!$F$7:$F$12</c:f>
              <c:numCache>
                <c:formatCode>#,##0</c:formatCode>
                <c:ptCount val="6"/>
                <c:pt idx="0">
                  <c:v>68087</c:v>
                </c:pt>
                <c:pt idx="1">
                  <c:v>26370</c:v>
                </c:pt>
                <c:pt idx="2">
                  <c:v>1953</c:v>
                </c:pt>
                <c:pt idx="3">
                  <c:v>18773</c:v>
                </c:pt>
                <c:pt idx="4">
                  <c:v>3169</c:v>
                </c:pt>
                <c:pt idx="5">
                  <c:v>10046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QUADRO13!$AA$2</c:f>
          <c:strCache>
            <c:ptCount val="1"/>
            <c:pt idx="0">
              <c:v>GRÁFICO 20 - ÁREA ASA, POR REGIÃO - PU2016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QUADRO13!$D$7:$D$12</c:f>
              <c:numCache>
                <c:formatCode>#,##0</c:formatCode>
                <c:ptCount val="6"/>
                <c:pt idx="0">
                  <c:v>192136.41</c:v>
                </c:pt>
                <c:pt idx="1">
                  <c:v>137297</c:v>
                </c:pt>
                <c:pt idx="2">
                  <c:v>108014.98</c:v>
                </c:pt>
                <c:pt idx="3">
                  <c:v>955291.79</c:v>
                </c:pt>
                <c:pt idx="4">
                  <c:v>14565.06</c:v>
                </c:pt>
                <c:pt idx="5">
                  <c:v>1203.06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QUADRO13!$AA$1</c:f>
          <c:strCache>
            <c:ptCount val="1"/>
            <c:pt idx="0">
              <c:v>GRÁFICO 19 - NÚMERO DE CANDIDATURAS ASA, POR REGIÃO - PU2016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QUADRO13!$B$7:$B$12</c:f>
              <c:numCache>
                <c:formatCode>#,##0</c:formatCode>
                <c:ptCount val="6"/>
                <c:pt idx="0">
                  <c:v>29506</c:v>
                </c:pt>
                <c:pt idx="1">
                  <c:v>11371</c:v>
                </c:pt>
                <c:pt idx="2">
                  <c:v>3690</c:v>
                </c:pt>
                <c:pt idx="3">
                  <c:v>12233</c:v>
                </c:pt>
                <c:pt idx="4">
                  <c:v>1227</c:v>
                </c:pt>
                <c:pt idx="5">
                  <c:v>1784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QUADRO13!$AA$3</c:f>
          <c:strCache>
            <c:ptCount val="1"/>
            <c:pt idx="0">
              <c:v>GRÁFICO 21 - ANIMAIS ASA, POR REGIÃO - PU2016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5"/>
              <c:delete val="1"/>
            </c:dLbl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QUADRO13!$F$7:$F$12</c:f>
              <c:numCache>
                <c:formatCode>#,##0</c:formatCode>
                <c:ptCount val="6"/>
                <c:pt idx="0">
                  <c:v>35591.25</c:v>
                </c:pt>
                <c:pt idx="1">
                  <c:v>9211.51</c:v>
                </c:pt>
                <c:pt idx="2">
                  <c:v>6439.86</c:v>
                </c:pt>
                <c:pt idx="3">
                  <c:v>31094.53</c:v>
                </c:pt>
                <c:pt idx="4">
                  <c:v>1058.3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QUADRO13!$AA$5</c:f>
          <c:strCache>
            <c:ptCount val="1"/>
            <c:pt idx="0">
              <c:v>GRÁFICO 23 - ÁREA ASA, POR REGIÃO - PU2015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QUADRO13!$J$7:$J$12</c:f>
              <c:numCache>
                <c:formatCode>#,##0</c:formatCode>
                <c:ptCount val="6"/>
                <c:pt idx="0">
                  <c:v>188560.51</c:v>
                </c:pt>
                <c:pt idx="1">
                  <c:v>138832.42000000001</c:v>
                </c:pt>
                <c:pt idx="2">
                  <c:v>115797.68</c:v>
                </c:pt>
                <c:pt idx="3">
                  <c:v>949830.23</c:v>
                </c:pt>
                <c:pt idx="4">
                  <c:v>14007.54</c:v>
                </c:pt>
                <c:pt idx="5">
                  <c:v>1150.96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QUADRO13!$AA$4</c:f>
          <c:strCache>
            <c:ptCount val="1"/>
            <c:pt idx="0">
              <c:v>GRÁFICO 22 - NÚMERO DE CANDIDATURAS ASA, POR REGIÃO - PU2015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QUADRO13!$H$7:$H$12</c:f>
              <c:numCache>
                <c:formatCode>#,##0</c:formatCode>
                <c:ptCount val="6"/>
                <c:pt idx="0">
                  <c:v>30478</c:v>
                </c:pt>
                <c:pt idx="1">
                  <c:v>12489</c:v>
                </c:pt>
                <c:pt idx="2">
                  <c:v>4002</c:v>
                </c:pt>
                <c:pt idx="3">
                  <c:v>12231</c:v>
                </c:pt>
                <c:pt idx="4">
                  <c:v>1258</c:v>
                </c:pt>
                <c:pt idx="5">
                  <c:v>1836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QUADRO13!$AA$6</c:f>
          <c:strCache>
            <c:ptCount val="1"/>
            <c:pt idx="0">
              <c:v>GRÁFICO 24 - ANIMAIS ASA, POR REGIÃO - PU2015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QUADRO13!$L$7:$L$12</c:f>
              <c:numCache>
                <c:formatCode>#,##0</c:formatCode>
                <c:ptCount val="6"/>
                <c:pt idx="0">
                  <c:v>37041.050000000003</c:v>
                </c:pt>
                <c:pt idx="1">
                  <c:v>11074.96</c:v>
                </c:pt>
                <c:pt idx="2">
                  <c:v>7165.03</c:v>
                </c:pt>
                <c:pt idx="3">
                  <c:v>34117.08</c:v>
                </c:pt>
                <c:pt idx="4">
                  <c:v>1082.18</c:v>
                </c:pt>
                <c:pt idx="5">
                  <c:v>4.75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GRÁFICO25!$AA$1</c:f>
          <c:strCache>
            <c:ptCount val="1"/>
            <c:pt idx="0">
              <c:v>GRÁFICO 25 - DISTRIBUIÇÃO DO ATENDIMENTO DO PARCELÁRIO, POR ENTIDADE (ACUMULADO) - PU2016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QUADRO15!$A$7</c:f>
              <c:strCache>
                <c:ptCount val="1"/>
                <c:pt idx="0">
                  <c:v>DRAP NORTE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15-02-2016 A 27-03-2016</c:v>
                </c:pt>
                <c:pt idx="1">
                  <c:v>15-02-2016 A 24-04-2016</c:v>
                </c:pt>
                <c:pt idx="2">
                  <c:v>15-02-2016 A 29-05-2016</c:v>
                </c:pt>
                <c:pt idx="3">
                  <c:v>15-02-2016 A 26-06-2016</c:v>
                </c:pt>
                <c:pt idx="4">
                  <c:v>15-02-2016 A 11-07-2016</c:v>
                </c:pt>
              </c:strCache>
            </c:strRef>
          </c:cat>
          <c:val>
            <c:numRef>
              <c:f>QUADRO15!$B$7:$F$7</c:f>
              <c:numCache>
                <c:formatCode>#,##0</c:formatCode>
                <c:ptCount val="5"/>
                <c:pt idx="0">
                  <c:v>2820</c:v>
                </c:pt>
                <c:pt idx="1">
                  <c:v>5670</c:v>
                </c:pt>
                <c:pt idx="2">
                  <c:v>9496</c:v>
                </c:pt>
                <c:pt idx="3">
                  <c:v>10740</c:v>
                </c:pt>
                <c:pt idx="4">
                  <c:v>11071</c:v>
                </c:pt>
              </c:numCache>
            </c:numRef>
          </c:val>
        </c:ser>
        <c:ser>
          <c:idx val="2"/>
          <c:order val="1"/>
          <c:tx>
            <c:strRef>
              <c:f>QUADRO15!$A$8</c:f>
              <c:strCache>
                <c:ptCount val="1"/>
                <c:pt idx="0">
                  <c:v>DRAP CENTRO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15-02-2016 A 27-03-2016</c:v>
                </c:pt>
                <c:pt idx="1">
                  <c:v>15-02-2016 A 24-04-2016</c:v>
                </c:pt>
                <c:pt idx="2">
                  <c:v>15-02-2016 A 29-05-2016</c:v>
                </c:pt>
                <c:pt idx="3">
                  <c:v>15-02-2016 A 26-06-2016</c:v>
                </c:pt>
                <c:pt idx="4">
                  <c:v>15-02-2016 A 11-07-2016</c:v>
                </c:pt>
              </c:strCache>
            </c:strRef>
          </c:cat>
          <c:val>
            <c:numRef>
              <c:f>QUADRO15!$B$8:$F$8</c:f>
              <c:numCache>
                <c:formatCode>#,##0</c:formatCode>
                <c:ptCount val="5"/>
                <c:pt idx="0">
                  <c:v>1378</c:v>
                </c:pt>
                <c:pt idx="1">
                  <c:v>2794</c:v>
                </c:pt>
                <c:pt idx="2">
                  <c:v>4395</c:v>
                </c:pt>
                <c:pt idx="3">
                  <c:v>4834</c:v>
                </c:pt>
                <c:pt idx="4">
                  <c:v>4953</c:v>
                </c:pt>
              </c:numCache>
            </c:numRef>
          </c:val>
        </c:ser>
        <c:ser>
          <c:idx val="3"/>
          <c:order val="2"/>
          <c:tx>
            <c:strRef>
              <c:f>QUADRO15!$A$9</c:f>
              <c:strCache>
                <c:ptCount val="1"/>
                <c:pt idx="0">
                  <c:v>DRAP LVT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15-02-2016 A 27-03-2016</c:v>
                </c:pt>
                <c:pt idx="1">
                  <c:v>15-02-2016 A 24-04-2016</c:v>
                </c:pt>
                <c:pt idx="2">
                  <c:v>15-02-2016 A 29-05-2016</c:v>
                </c:pt>
                <c:pt idx="3">
                  <c:v>15-02-2016 A 26-06-2016</c:v>
                </c:pt>
                <c:pt idx="4">
                  <c:v>15-02-2016 A 11-07-2016</c:v>
                </c:pt>
              </c:strCache>
            </c:strRef>
          </c:cat>
          <c:val>
            <c:numRef>
              <c:f>QUADRO15!$B$9:$F$9</c:f>
              <c:numCache>
                <c:formatCode>#,##0</c:formatCode>
                <c:ptCount val="5"/>
                <c:pt idx="0">
                  <c:v>527</c:v>
                </c:pt>
                <c:pt idx="1">
                  <c:v>1026</c:v>
                </c:pt>
                <c:pt idx="2">
                  <c:v>1713</c:v>
                </c:pt>
                <c:pt idx="3">
                  <c:v>2069</c:v>
                </c:pt>
                <c:pt idx="4">
                  <c:v>2153</c:v>
                </c:pt>
              </c:numCache>
            </c:numRef>
          </c:val>
        </c:ser>
        <c:ser>
          <c:idx val="4"/>
          <c:order val="3"/>
          <c:tx>
            <c:strRef>
              <c:f>QUADRO15!$A$10</c:f>
              <c:strCache>
                <c:ptCount val="1"/>
                <c:pt idx="0">
                  <c:v>DRAP ALENTEJO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15-02-2016 A 27-03-2016</c:v>
                </c:pt>
                <c:pt idx="1">
                  <c:v>15-02-2016 A 24-04-2016</c:v>
                </c:pt>
                <c:pt idx="2">
                  <c:v>15-02-2016 A 29-05-2016</c:v>
                </c:pt>
                <c:pt idx="3">
                  <c:v>15-02-2016 A 26-06-2016</c:v>
                </c:pt>
                <c:pt idx="4">
                  <c:v>15-02-2016 A 11-07-2016</c:v>
                </c:pt>
              </c:strCache>
            </c:strRef>
          </c:cat>
          <c:val>
            <c:numRef>
              <c:f>QUADRO15!$B$10:$F$10</c:f>
              <c:numCache>
                <c:formatCode>#,##0</c:formatCode>
                <c:ptCount val="5"/>
                <c:pt idx="0">
                  <c:v>381</c:v>
                </c:pt>
                <c:pt idx="1">
                  <c:v>651</c:v>
                </c:pt>
                <c:pt idx="2">
                  <c:v>963</c:v>
                </c:pt>
                <c:pt idx="3">
                  <c:v>1082</c:v>
                </c:pt>
                <c:pt idx="4">
                  <c:v>1095</c:v>
                </c:pt>
              </c:numCache>
            </c:numRef>
          </c:val>
        </c:ser>
        <c:ser>
          <c:idx val="5"/>
          <c:order val="4"/>
          <c:tx>
            <c:strRef>
              <c:f>QUADRO15!$A$11</c:f>
              <c:strCache>
                <c:ptCount val="1"/>
                <c:pt idx="0">
                  <c:v>DRAP ALGARVE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15-02-2016 A 27-03-2016</c:v>
                </c:pt>
                <c:pt idx="1">
                  <c:v>15-02-2016 A 24-04-2016</c:v>
                </c:pt>
                <c:pt idx="2">
                  <c:v>15-02-2016 A 29-05-2016</c:v>
                </c:pt>
                <c:pt idx="3">
                  <c:v>15-02-2016 A 26-06-2016</c:v>
                </c:pt>
                <c:pt idx="4">
                  <c:v>15-02-2016 A 11-07-2016</c:v>
                </c:pt>
              </c:strCache>
            </c:strRef>
          </c:cat>
          <c:val>
            <c:numRef>
              <c:f>QUADRO15!$B$11:$F$11</c:f>
              <c:numCache>
                <c:formatCode>#,##0</c:formatCode>
                <c:ptCount val="5"/>
                <c:pt idx="0">
                  <c:v>296</c:v>
                </c:pt>
                <c:pt idx="1">
                  <c:v>483</c:v>
                </c:pt>
                <c:pt idx="2">
                  <c:v>706</c:v>
                </c:pt>
                <c:pt idx="3">
                  <c:v>775</c:v>
                </c:pt>
                <c:pt idx="4">
                  <c:v>796</c:v>
                </c:pt>
              </c:numCache>
            </c:numRef>
          </c:val>
        </c:ser>
        <c:ser>
          <c:idx val="6"/>
          <c:order val="5"/>
          <c:tx>
            <c:strRef>
              <c:f>QUADRO15!$A$12</c:f>
              <c:strCache>
                <c:ptCount val="1"/>
                <c:pt idx="0">
                  <c:v>DRACA AÇORES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15-02-2016 A 27-03-2016</c:v>
                </c:pt>
                <c:pt idx="1">
                  <c:v>15-02-2016 A 24-04-2016</c:v>
                </c:pt>
                <c:pt idx="2">
                  <c:v>15-02-2016 A 29-05-2016</c:v>
                </c:pt>
                <c:pt idx="3">
                  <c:v>15-02-2016 A 26-06-2016</c:v>
                </c:pt>
                <c:pt idx="4">
                  <c:v>15-02-2016 A 11-07-2016</c:v>
                </c:pt>
              </c:strCache>
            </c:strRef>
          </c:cat>
          <c:val>
            <c:numRef>
              <c:f>QUADRO15!$B$12:$F$12</c:f>
              <c:numCache>
                <c:formatCode>#,##0</c:formatCode>
                <c:ptCount val="5"/>
                <c:pt idx="0">
                  <c:v>1813</c:v>
                </c:pt>
                <c:pt idx="1">
                  <c:v>3187</c:v>
                </c:pt>
                <c:pt idx="2">
                  <c:v>4686</c:v>
                </c:pt>
                <c:pt idx="3">
                  <c:v>4990</c:v>
                </c:pt>
                <c:pt idx="4">
                  <c:v>5108</c:v>
                </c:pt>
              </c:numCache>
            </c:numRef>
          </c:val>
        </c:ser>
        <c:ser>
          <c:idx val="7"/>
          <c:order val="6"/>
          <c:tx>
            <c:strRef>
              <c:f>QUADRO15!$A$13</c:f>
              <c:strCache>
                <c:ptCount val="1"/>
                <c:pt idx="0">
                  <c:v>DRADR MADEIRA 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15-02-2016 A 27-03-2016</c:v>
                </c:pt>
                <c:pt idx="1">
                  <c:v>15-02-2016 A 24-04-2016</c:v>
                </c:pt>
                <c:pt idx="2">
                  <c:v>15-02-2016 A 29-05-2016</c:v>
                </c:pt>
                <c:pt idx="3">
                  <c:v>15-02-2016 A 26-06-2016</c:v>
                </c:pt>
                <c:pt idx="4">
                  <c:v>15-02-2016 A 11-07-2016</c:v>
                </c:pt>
              </c:strCache>
            </c:strRef>
          </c:cat>
          <c:val>
            <c:numRef>
              <c:f>QUADRO15!$B$13:$F$13</c:f>
              <c:numCache>
                <c:formatCode>#,##0</c:formatCode>
                <c:ptCount val="5"/>
                <c:pt idx="0">
                  <c:v>940</c:v>
                </c:pt>
                <c:pt idx="1">
                  <c:v>1829</c:v>
                </c:pt>
                <c:pt idx="2">
                  <c:v>2783</c:v>
                </c:pt>
                <c:pt idx="3">
                  <c:v>3134</c:v>
                </c:pt>
                <c:pt idx="4">
                  <c:v>3191</c:v>
                </c:pt>
              </c:numCache>
            </c:numRef>
          </c:val>
        </c:ser>
        <c:ser>
          <c:idx val="8"/>
          <c:order val="7"/>
          <c:tx>
            <c:strRef>
              <c:f>QUADRO15!$A$14</c:f>
              <c:strCache>
                <c:ptCount val="1"/>
                <c:pt idx="0">
                  <c:v>CNA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15-02-2016 A 27-03-2016</c:v>
                </c:pt>
                <c:pt idx="1">
                  <c:v>15-02-2016 A 24-04-2016</c:v>
                </c:pt>
                <c:pt idx="2">
                  <c:v>15-02-2016 A 29-05-2016</c:v>
                </c:pt>
                <c:pt idx="3">
                  <c:v>15-02-2016 A 26-06-2016</c:v>
                </c:pt>
                <c:pt idx="4">
                  <c:v>15-02-2016 A 11-07-2016</c:v>
                </c:pt>
              </c:strCache>
            </c:strRef>
          </c:cat>
          <c:val>
            <c:numRef>
              <c:f>QUADRO15!$B$14:$F$14</c:f>
              <c:numCache>
                <c:formatCode>#,##0</c:formatCode>
                <c:ptCount val="5"/>
                <c:pt idx="0">
                  <c:v>2621</c:v>
                </c:pt>
                <c:pt idx="1">
                  <c:v>6330</c:v>
                </c:pt>
                <c:pt idx="2">
                  <c:v>10856</c:v>
                </c:pt>
                <c:pt idx="3">
                  <c:v>11676</c:v>
                </c:pt>
                <c:pt idx="4">
                  <c:v>11777</c:v>
                </c:pt>
              </c:numCache>
            </c:numRef>
          </c:val>
        </c:ser>
        <c:ser>
          <c:idx val="9"/>
          <c:order val="8"/>
          <c:tx>
            <c:strRef>
              <c:f>QUADRO15!$A$15</c:f>
              <c:strCache>
                <c:ptCount val="1"/>
                <c:pt idx="0">
                  <c:v>AJAP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15-02-2016 A 27-03-2016</c:v>
                </c:pt>
                <c:pt idx="1">
                  <c:v>15-02-2016 A 24-04-2016</c:v>
                </c:pt>
                <c:pt idx="2">
                  <c:v>15-02-2016 A 29-05-2016</c:v>
                </c:pt>
                <c:pt idx="3">
                  <c:v>15-02-2016 A 26-06-2016</c:v>
                </c:pt>
                <c:pt idx="4">
                  <c:v>15-02-2016 A 11-07-2016</c:v>
                </c:pt>
              </c:strCache>
            </c:strRef>
          </c:cat>
          <c:val>
            <c:numRef>
              <c:f>QUADRO15!$B$15:$F$15</c:f>
              <c:numCache>
                <c:formatCode>#,##0</c:formatCode>
                <c:ptCount val="5"/>
                <c:pt idx="0">
                  <c:v>4499</c:v>
                </c:pt>
                <c:pt idx="1">
                  <c:v>9435</c:v>
                </c:pt>
                <c:pt idx="2">
                  <c:v>15670</c:v>
                </c:pt>
                <c:pt idx="3">
                  <c:v>17002</c:v>
                </c:pt>
                <c:pt idx="4">
                  <c:v>17263</c:v>
                </c:pt>
              </c:numCache>
            </c:numRef>
          </c:val>
        </c:ser>
        <c:ser>
          <c:idx val="10"/>
          <c:order val="9"/>
          <c:tx>
            <c:strRef>
              <c:f>QUADRO15!$A$16</c:f>
              <c:strCache>
                <c:ptCount val="1"/>
                <c:pt idx="0">
                  <c:v>CNJ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15-02-2016 A 27-03-2016</c:v>
                </c:pt>
                <c:pt idx="1">
                  <c:v>15-02-2016 A 24-04-2016</c:v>
                </c:pt>
                <c:pt idx="2">
                  <c:v>15-02-2016 A 29-05-2016</c:v>
                </c:pt>
                <c:pt idx="3">
                  <c:v>15-02-2016 A 26-06-2016</c:v>
                </c:pt>
                <c:pt idx="4">
                  <c:v>15-02-2016 A 11-07-2016</c:v>
                </c:pt>
              </c:strCache>
            </c:strRef>
          </c:cat>
          <c:val>
            <c:numRef>
              <c:f>QUADRO15!$B$16:$F$16</c:f>
              <c:numCache>
                <c:formatCode>#,##0</c:formatCode>
                <c:ptCount val="5"/>
                <c:pt idx="0">
                  <c:v>202</c:v>
                </c:pt>
                <c:pt idx="1">
                  <c:v>471</c:v>
                </c:pt>
                <c:pt idx="2">
                  <c:v>722</c:v>
                </c:pt>
                <c:pt idx="3">
                  <c:v>764</c:v>
                </c:pt>
                <c:pt idx="4">
                  <c:v>766</c:v>
                </c:pt>
              </c:numCache>
            </c:numRef>
          </c:val>
        </c:ser>
        <c:ser>
          <c:idx val="11"/>
          <c:order val="10"/>
          <c:tx>
            <c:strRef>
              <c:f>QUADRO15!$A$17</c:f>
              <c:strCache>
                <c:ptCount val="1"/>
                <c:pt idx="0">
                  <c:v>CAP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15-02-2016 A 27-03-2016</c:v>
                </c:pt>
                <c:pt idx="1">
                  <c:v>15-02-2016 A 24-04-2016</c:v>
                </c:pt>
                <c:pt idx="2">
                  <c:v>15-02-2016 A 29-05-2016</c:v>
                </c:pt>
                <c:pt idx="3">
                  <c:v>15-02-2016 A 26-06-2016</c:v>
                </c:pt>
                <c:pt idx="4">
                  <c:v>15-02-2016 A 11-07-2016</c:v>
                </c:pt>
              </c:strCache>
            </c:strRef>
          </c:cat>
          <c:val>
            <c:numRef>
              <c:f>QUADRO15!$B$17:$F$17</c:f>
              <c:numCache>
                <c:formatCode>#,##0</c:formatCode>
                <c:ptCount val="5"/>
                <c:pt idx="0">
                  <c:v>13574</c:v>
                </c:pt>
                <c:pt idx="1">
                  <c:v>32059</c:v>
                </c:pt>
                <c:pt idx="2">
                  <c:v>56384</c:v>
                </c:pt>
                <c:pt idx="3">
                  <c:v>60916</c:v>
                </c:pt>
                <c:pt idx="4">
                  <c:v>61484</c:v>
                </c:pt>
              </c:numCache>
            </c:numRef>
          </c:val>
        </c:ser>
        <c:ser>
          <c:idx val="12"/>
          <c:order val="11"/>
          <c:tx>
            <c:strRef>
              <c:f>QUADRO15!$A$18</c:f>
              <c:strCache>
                <c:ptCount val="1"/>
                <c:pt idx="0">
                  <c:v>CONFAGRI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15-02-2016 A 27-03-2016</c:v>
                </c:pt>
                <c:pt idx="1">
                  <c:v>15-02-2016 A 24-04-2016</c:v>
                </c:pt>
                <c:pt idx="2">
                  <c:v>15-02-2016 A 29-05-2016</c:v>
                </c:pt>
                <c:pt idx="3">
                  <c:v>15-02-2016 A 26-06-2016</c:v>
                </c:pt>
                <c:pt idx="4">
                  <c:v>15-02-2016 A 11-07-2016</c:v>
                </c:pt>
              </c:strCache>
            </c:strRef>
          </c:cat>
          <c:val>
            <c:numRef>
              <c:f>QUADRO15!$B$18:$F$18</c:f>
              <c:numCache>
                <c:formatCode>#,##0</c:formatCode>
                <c:ptCount val="5"/>
                <c:pt idx="0">
                  <c:v>12118</c:v>
                </c:pt>
                <c:pt idx="1">
                  <c:v>28599</c:v>
                </c:pt>
                <c:pt idx="2">
                  <c:v>48953</c:v>
                </c:pt>
                <c:pt idx="3">
                  <c:v>52700</c:v>
                </c:pt>
                <c:pt idx="4">
                  <c:v>53248</c:v>
                </c:pt>
              </c:numCache>
            </c:numRef>
          </c:val>
        </c:ser>
        <c:ser>
          <c:idx val="13"/>
          <c:order val="12"/>
          <c:tx>
            <c:strRef>
              <c:f>QUADRO15!$A$19</c:f>
              <c:strCache>
                <c:ptCount val="1"/>
                <c:pt idx="0">
                  <c:v>IFAP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15-02-2016 A 27-03-2016</c:v>
                </c:pt>
                <c:pt idx="1">
                  <c:v>15-02-2016 A 24-04-2016</c:v>
                </c:pt>
                <c:pt idx="2">
                  <c:v>15-02-2016 A 29-05-2016</c:v>
                </c:pt>
                <c:pt idx="3">
                  <c:v>15-02-2016 A 26-06-2016</c:v>
                </c:pt>
                <c:pt idx="4">
                  <c:v>15-02-2016 A 11-07-2016</c:v>
                </c:pt>
              </c:strCache>
            </c:strRef>
          </c:cat>
          <c:val>
            <c:numRef>
              <c:f>QUADRO15!$B$19:$F$19</c:f>
              <c:numCache>
                <c:formatCode>#,##0</c:formatCode>
                <c:ptCount val="5"/>
                <c:pt idx="0">
                  <c:v>18</c:v>
                </c:pt>
                <c:pt idx="1">
                  <c:v>20</c:v>
                </c:pt>
                <c:pt idx="2">
                  <c:v>30</c:v>
                </c:pt>
                <c:pt idx="3">
                  <c:v>38</c:v>
                </c:pt>
                <c:pt idx="4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4005248"/>
        <c:axId val="254006784"/>
      </c:barChart>
      <c:catAx>
        <c:axId val="254005248"/>
        <c:scaling>
          <c:orientation val="minMax"/>
        </c:scaling>
        <c:delete val="0"/>
        <c:axPos val="b"/>
        <c:majorTickMark val="out"/>
        <c:minorTickMark val="none"/>
        <c:tickLblPos val="nextTo"/>
        <c:crossAx val="254006784"/>
        <c:crosses val="autoZero"/>
        <c:auto val="1"/>
        <c:lblAlgn val="ctr"/>
        <c:lblOffset val="100"/>
        <c:noMultiLvlLbl val="0"/>
      </c:catAx>
      <c:valAx>
        <c:axId val="2540067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54005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GRÁFICO02!$AA$2</c:f>
          <c:strCache>
            <c:ptCount val="1"/>
            <c:pt idx="0">
              <c:v>GRÁFICO 2 - N.º DE CANDIDATURAS, POR AJUDA / APOIO, ANO 2016 - MADEIRA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'QUADRO01 - MADEIRA'!$A$8:$B$8</c:f>
              <c:strCache>
                <c:ptCount val="1"/>
                <c:pt idx="0">
                  <c:v>Manutenção da Atividade Agrícola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MADEIRA'!$D$8,'QUADRO01 - MADEIRA'!$I$8)</c:f>
              <c:numCache>
                <c:formatCode>#,##0</c:formatCode>
                <c:ptCount val="2"/>
                <c:pt idx="0">
                  <c:v>10993</c:v>
                </c:pt>
                <c:pt idx="1">
                  <c:v>10046</c:v>
                </c:pt>
              </c:numCache>
            </c:numRef>
          </c:val>
        </c:ser>
        <c:ser>
          <c:idx val="1"/>
          <c:order val="1"/>
          <c:tx>
            <c:strRef>
              <c:f>'QUADRO01 - MADEIRA'!$A$9:$B$9</c:f>
              <c:strCache>
                <c:ptCount val="1"/>
                <c:pt idx="0">
                  <c:v>Medidas Agro e Silvo-Ambientais 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MADEIRA'!$D$9,'QUADRO01 - MADEIRA'!$I$9)</c:f>
              <c:numCache>
                <c:formatCode>#,##0</c:formatCode>
                <c:ptCount val="2"/>
                <c:pt idx="0">
                  <c:v>1784</c:v>
                </c:pt>
                <c:pt idx="1">
                  <c:v>1836</c:v>
                </c:pt>
              </c:numCache>
            </c:numRef>
          </c:val>
        </c:ser>
        <c:ser>
          <c:idx val="4"/>
          <c:order val="2"/>
          <c:tx>
            <c:strRef>
              <c:f>'QUADRO01 - MADEIRA'!$A$10:$B$10</c:f>
              <c:strCache>
                <c:ptCount val="1"/>
                <c:pt idx="0">
                  <c:v>POSEI - Abate Suínos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MADEIRA'!$D$10,'QUADRO01 - MADEIRA'!$I$10)</c:f>
              <c:numCache>
                <c:formatCode>#,##0</c:formatCode>
                <c:ptCount val="2"/>
                <c:pt idx="0">
                  <c:v>11</c:v>
                </c:pt>
                <c:pt idx="1">
                  <c:v>18</c:v>
                </c:pt>
              </c:numCache>
            </c:numRef>
          </c:val>
        </c:ser>
        <c:ser>
          <c:idx val="5"/>
          <c:order val="3"/>
          <c:tx>
            <c:strRef>
              <c:f>'QUADRO01 - MADEIRA'!$A$11:$B$11</c:f>
              <c:strCache>
                <c:ptCount val="1"/>
                <c:pt idx="0">
                  <c:v>POSEI - Abate Bovinos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MADEIRA'!$D$11,'QUADRO01 - MADEIRA'!$I$11)</c:f>
              <c:numCache>
                <c:formatCode>#,##0</c:formatCode>
                <c:ptCount val="2"/>
                <c:pt idx="0">
                  <c:v>420</c:v>
                </c:pt>
                <c:pt idx="1">
                  <c:v>364</c:v>
                </c:pt>
              </c:numCache>
            </c:numRef>
          </c:val>
        </c:ser>
        <c:ser>
          <c:idx val="6"/>
          <c:order val="4"/>
          <c:tx>
            <c:strRef>
              <c:f>'QUADRO01 - MADEIRA'!$A$12:$B$12</c:f>
              <c:strCache>
                <c:ptCount val="1"/>
                <c:pt idx="0">
                  <c:v>POSEI - Vacas Leiteiras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MADEIRA'!$D$12,'QUADRO01 - MADEIRA'!$I$12)</c:f>
              <c:numCache>
                <c:formatCode>#,##0</c:formatCode>
                <c:ptCount val="2"/>
                <c:pt idx="0">
                  <c:v>31</c:v>
                </c:pt>
                <c:pt idx="1">
                  <c:v>34</c:v>
                </c:pt>
              </c:numCache>
            </c:numRef>
          </c:val>
        </c:ser>
        <c:ser>
          <c:idx val="7"/>
          <c:order val="5"/>
          <c:tx>
            <c:strRef>
              <c:f>'QUADRO01 - MADEIRA'!$A$13:$B$13</c:f>
              <c:strCache>
                <c:ptCount val="1"/>
                <c:pt idx="0">
                  <c:v>POSEI - Medida 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MADEIRA'!$D$13,'QUADRO01 - MADEIRA'!$I$13)</c:f>
              <c:numCache>
                <c:formatCode>#,##0</c:formatCode>
                <c:ptCount val="2"/>
                <c:pt idx="0">
                  <c:v>11037</c:v>
                </c:pt>
                <c:pt idx="1">
                  <c:v>10863</c:v>
                </c:pt>
              </c:numCache>
            </c:numRef>
          </c:val>
        </c:ser>
        <c:ser>
          <c:idx val="2"/>
          <c:order val="6"/>
          <c:tx>
            <c:strRef>
              <c:f>'QUADRO01 - MADEIRA'!$A$14:$B$14</c:f>
              <c:strCache>
                <c:ptCount val="1"/>
                <c:pt idx="0">
                  <c:v>POSEI - Vinha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MADEIRA'!$D$14,'QUADRO01 - MADEIRA'!$I$14)</c:f>
              <c:numCache>
                <c:formatCode>#,##0</c:formatCode>
                <c:ptCount val="2"/>
                <c:pt idx="0">
                  <c:v>1201</c:v>
                </c:pt>
                <c:pt idx="1">
                  <c:v>1481</c:v>
                </c:pt>
              </c:numCache>
            </c:numRef>
          </c:val>
        </c:ser>
        <c:ser>
          <c:idx val="3"/>
          <c:order val="7"/>
          <c:tx>
            <c:strRef>
              <c:f>'QUADRO01 - MADEIRA'!$A$15:$B$15</c:f>
              <c:strCache>
                <c:ptCount val="1"/>
                <c:pt idx="0">
                  <c:v>POSEI - Banana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MADEIRA'!$D$15,'QUADRO01 - MADEIRA'!$I$15)</c:f>
              <c:numCache>
                <c:formatCode>#,##0</c:formatCode>
                <c:ptCount val="2"/>
                <c:pt idx="0">
                  <c:v>2989</c:v>
                </c:pt>
                <c:pt idx="1">
                  <c:v>3138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252006784"/>
        <c:axId val="252008320"/>
      </c:barChart>
      <c:catAx>
        <c:axId val="25200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2008320"/>
        <c:crosses val="autoZero"/>
        <c:auto val="1"/>
        <c:lblAlgn val="ctr"/>
        <c:lblOffset val="100"/>
        <c:noMultiLvlLbl val="0"/>
      </c:catAx>
      <c:valAx>
        <c:axId val="252008320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2520067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QUADRO17!$AA$1</c:f>
          <c:strCache>
            <c:ptCount val="1"/>
            <c:pt idx="0">
              <c:v>GRÁFICO 26 - COMPARAÇÃO DO N.º DE ATENDIMENTOS DO PARCELÁRIO - PU2016/PU2015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QUADRO17!$A$5</c:f>
              <c:strCache>
                <c:ptCount val="1"/>
                <c:pt idx="0">
                  <c:v>2015</c:v>
                </c:pt>
              </c:strCache>
            </c:strRef>
          </c:tx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endParaRPr lang="pt-P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QUADRO17!$B$4:$G$4</c:f>
              <c:strCache>
                <c:ptCount val="6"/>
                <c:pt idx="0">
                  <c:v>Até 28-02-2016</c:v>
                </c:pt>
                <c:pt idx="1">
                  <c:v>Até 29-03-2015 e 27-03-2016</c:v>
                </c:pt>
                <c:pt idx="2">
                  <c:v>Até 26-04-2015 e 24-04-2016</c:v>
                </c:pt>
                <c:pt idx="3">
                  <c:v>Até 31-05-2015 e 29-05-2016</c:v>
                </c:pt>
                <c:pt idx="4">
                  <c:v>Até 23-06-2015 e 26-06-2016</c:v>
                </c:pt>
                <c:pt idx="5">
                  <c:v>Até 11-07-2016</c:v>
                </c:pt>
              </c:strCache>
            </c:strRef>
          </c:cat>
          <c:val>
            <c:numRef>
              <c:f>QUADRO17!$B$5:$G$5</c:f>
              <c:numCache>
                <c:formatCode>#,##0</c:formatCode>
                <c:ptCount val="6"/>
                <c:pt idx="1">
                  <c:v>24583</c:v>
                </c:pt>
                <c:pt idx="2">
                  <c:v>66834</c:v>
                </c:pt>
                <c:pt idx="3">
                  <c:v>135800</c:v>
                </c:pt>
                <c:pt idx="4">
                  <c:v>142809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QUADRO17!$A$6</c:f>
              <c:strCache>
                <c:ptCount val="1"/>
                <c:pt idx="0">
                  <c:v>2016</c:v>
                </c:pt>
              </c:strCache>
            </c:strRef>
          </c:tx>
          <c:dLbls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pt-P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QUADRO17!$B$4:$G$4</c:f>
              <c:strCache>
                <c:ptCount val="6"/>
                <c:pt idx="0">
                  <c:v>Até 28-02-2016</c:v>
                </c:pt>
                <c:pt idx="1">
                  <c:v>Até 29-03-2015 e 27-03-2016</c:v>
                </c:pt>
                <c:pt idx="2">
                  <c:v>Até 26-04-2015 e 24-04-2016</c:v>
                </c:pt>
                <c:pt idx="3">
                  <c:v>Até 31-05-2015 e 29-05-2016</c:v>
                </c:pt>
                <c:pt idx="4">
                  <c:v>Até 23-06-2015 e 26-06-2016</c:v>
                </c:pt>
                <c:pt idx="5">
                  <c:v>Até 11-07-2016</c:v>
                </c:pt>
              </c:strCache>
            </c:strRef>
          </c:cat>
          <c:val>
            <c:numRef>
              <c:f>QUADRO17!$B$6:$G$6</c:f>
              <c:numCache>
                <c:formatCode>#,##0</c:formatCode>
                <c:ptCount val="6"/>
                <c:pt idx="0">
                  <c:v>8400</c:v>
                </c:pt>
                <c:pt idx="1">
                  <c:v>32021</c:v>
                </c:pt>
                <c:pt idx="2">
                  <c:v>70031</c:v>
                </c:pt>
                <c:pt idx="3">
                  <c:v>116481</c:v>
                </c:pt>
                <c:pt idx="4">
                  <c:v>126321</c:v>
                </c:pt>
                <c:pt idx="5">
                  <c:v>128264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808896"/>
        <c:axId val="263810432"/>
      </c:lineChart>
      <c:catAx>
        <c:axId val="263808896"/>
        <c:scaling>
          <c:orientation val="minMax"/>
        </c:scaling>
        <c:delete val="0"/>
        <c:axPos val="b"/>
        <c:majorTickMark val="out"/>
        <c:minorTickMark val="none"/>
        <c:tickLblPos val="nextTo"/>
        <c:crossAx val="263810432"/>
        <c:crosses val="autoZero"/>
        <c:auto val="1"/>
        <c:lblAlgn val="ctr"/>
        <c:lblOffset val="100"/>
        <c:noMultiLvlLbl val="0"/>
      </c:catAx>
      <c:valAx>
        <c:axId val="263810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63808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GRÁFICO03!$AA$1</c:f>
          <c:strCache>
            <c:ptCount val="1"/>
            <c:pt idx="0">
              <c:v>GRÁFICO 3 - ÁREAS (HA), POR AJUDA / APOIO - PU2016/PU2015 - CONTINENTE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'QUADRO01 - CONTINENTE'!$A$8</c:f>
              <c:strCache>
                <c:ptCount val="1"/>
                <c:pt idx="0">
                  <c:v>RPB - Regime de Pagamento Base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CONTINENTE'!$D$24,'QUADRO01 - CONTINENTE'!$I$24)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CONTINENTE'!$F$8,'QUADRO01 - CONTINENTE'!$J$8)</c:f>
              <c:numCache>
                <c:formatCode>#,##0</c:formatCode>
                <c:ptCount val="2"/>
                <c:pt idx="0">
                  <c:v>2792350.1</c:v>
                </c:pt>
                <c:pt idx="1">
                  <c:v>2734955.44</c:v>
                </c:pt>
              </c:numCache>
            </c:numRef>
          </c:val>
        </c:ser>
        <c:ser>
          <c:idx val="1"/>
          <c:order val="1"/>
          <c:tx>
            <c:strRef>
              <c:f>'QUADRO01 - CONTINENTE'!$A$10</c:f>
              <c:strCache>
                <c:ptCount val="1"/>
                <c:pt idx="0">
                  <c:v>RPA - Regime da Pequena Agricultura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CONTINENTE'!$D$24,'QUADRO01 - CONTINENTE'!$I$24)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CONTINENTE'!$F$10,'QUADRO01 - CONTINENTE'!$J$10)</c:f>
              <c:numCache>
                <c:formatCode>#,##0</c:formatCode>
                <c:ptCount val="2"/>
                <c:pt idx="0">
                  <c:v>171401.72</c:v>
                </c:pt>
                <c:pt idx="1">
                  <c:v>194033.15</c:v>
                </c:pt>
              </c:numCache>
            </c:numRef>
          </c:val>
        </c:ser>
        <c:ser>
          <c:idx val="2"/>
          <c:order val="2"/>
          <c:tx>
            <c:strRef>
              <c:f>'QUADRO01 - CONTINENTE'!$A$12</c:f>
              <c:strCache>
                <c:ptCount val="1"/>
                <c:pt idx="0">
                  <c:v>Manutenção da Atividade Agrícola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CONTINENTE'!$D$24,'QUADRO01 - CONTINENTE'!$I$24)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CONTINENTE'!$F$12,'QUADRO01 - CONTINENTE'!$J$12)</c:f>
              <c:numCache>
                <c:formatCode>#,##0</c:formatCode>
                <c:ptCount val="2"/>
                <c:pt idx="0">
                  <c:v>2451676.2599999998</c:v>
                </c:pt>
                <c:pt idx="1">
                  <c:v>2381494.2000000002</c:v>
                </c:pt>
              </c:numCache>
            </c:numRef>
          </c:val>
        </c:ser>
        <c:ser>
          <c:idx val="3"/>
          <c:order val="3"/>
          <c:tx>
            <c:strRef>
              <c:f>'QUADRO01 - CONTINENTE'!$A$13</c:f>
              <c:strCache>
                <c:ptCount val="1"/>
                <c:pt idx="0">
                  <c:v>Medidas Agro e Silvo-Ambientais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CONTINENTE'!$D$24,'QUADRO01 - CONTINENTE'!$I$24)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CONTINENTE'!$F$13,'QUADRO01 - CONTINENTE'!$J$13)</c:f>
              <c:numCache>
                <c:formatCode>#,##0</c:formatCode>
                <c:ptCount val="2"/>
                <c:pt idx="1">
                  <c:v>1407028.38</c:v>
                </c:pt>
              </c:numCache>
            </c:numRef>
          </c:val>
        </c:ser>
        <c:ser>
          <c:idx val="4"/>
          <c:order val="4"/>
          <c:tx>
            <c:strRef>
              <c:f>'QUADRO01 - CONTINENTE'!$A$19</c:f>
              <c:strCache>
                <c:ptCount val="1"/>
                <c:pt idx="0">
                  <c:v>Florestação de Terras Agrícolas - PRODER 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CONTINENTE'!$D$24,'QUADRO01 - CONTINENTE'!$I$24)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CONTINENTE'!$F$19,'QUADRO01 - CONTINENTE'!$J$19)</c:f>
              <c:numCache>
                <c:formatCode>#,##0</c:formatCode>
                <c:ptCount val="2"/>
                <c:pt idx="0">
                  <c:v>11688.04</c:v>
                </c:pt>
                <c:pt idx="1">
                  <c:v>9821.44</c:v>
                </c:pt>
              </c:numCache>
            </c:numRef>
          </c:val>
        </c:ser>
        <c:ser>
          <c:idx val="5"/>
          <c:order val="5"/>
          <c:tx>
            <c:strRef>
              <c:f>'QUADRO01 - CONTINENTE'!$A$20</c:f>
              <c:strCache>
                <c:ptCount val="1"/>
                <c:pt idx="0">
                  <c:v>Florestação de Terras Agrícolas - RURIS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CONTINENTE'!$D$24,'QUADRO01 - CONTINENTE'!$I$24)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CONTINENTE'!$F$20,'QUADRO01 - CONTINENTE'!$J$20)</c:f>
              <c:numCache>
                <c:formatCode>#,##0</c:formatCode>
                <c:ptCount val="2"/>
                <c:pt idx="0">
                  <c:v>42855.21</c:v>
                </c:pt>
                <c:pt idx="1">
                  <c:v>42550.97</c:v>
                </c:pt>
              </c:numCache>
            </c:numRef>
          </c:val>
        </c:ser>
        <c:ser>
          <c:idx val="6"/>
          <c:order val="6"/>
          <c:tx>
            <c:strRef>
              <c:f>'QUADRO01 - CONTINENTE'!$A$21</c:f>
              <c:strCache>
                <c:ptCount val="1"/>
                <c:pt idx="0">
                  <c:v>Florestação de Terras Agrícolas - Reg 2080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CONTINENTE'!$D$24,'QUADRO01 - CONTINENTE'!$I$24)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CONTINENTE'!$F$21,'QUADRO01 - CONTINENTE'!$J$21)</c:f>
              <c:numCache>
                <c:formatCode>#,##0</c:formatCode>
                <c:ptCount val="2"/>
                <c:pt idx="0">
                  <c:v>88271.48</c:v>
                </c:pt>
                <c:pt idx="1">
                  <c:v>104099.07</c:v>
                </c:pt>
              </c:numCache>
            </c:numRef>
          </c:val>
        </c:ser>
        <c:ser>
          <c:idx val="7"/>
          <c:order val="7"/>
          <c:tx>
            <c:strRef>
              <c:f>'QUADRO01 - CONTINENTE'!$A$22</c:f>
              <c:strCache>
                <c:ptCount val="1"/>
                <c:pt idx="0">
                  <c:v>Florestação de Terras Agrícolas - Reg 2328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CONTINENTE'!$D$24,'QUADRO01 - CONTINENTE'!$I$24)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CONTINENTE'!$F$22,'QUADRO01 - CONTINENTE'!$J$22)</c:f>
              <c:numCache>
                <c:formatCode>#,##0</c:formatCode>
                <c:ptCount val="2"/>
                <c:pt idx="0">
                  <c:v>754.72</c:v>
                </c:pt>
                <c:pt idx="1">
                  <c:v>1843.19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250506624"/>
        <c:axId val="250520704"/>
      </c:barChart>
      <c:catAx>
        <c:axId val="25050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0520704"/>
        <c:crosses val="autoZero"/>
        <c:auto val="1"/>
        <c:lblAlgn val="ctr"/>
        <c:lblOffset val="100"/>
        <c:noMultiLvlLbl val="0"/>
      </c:catAx>
      <c:valAx>
        <c:axId val="250520704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2505066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GRÁFICO03!$AA$2</c:f>
          <c:strCache>
            <c:ptCount val="1"/>
            <c:pt idx="0">
              <c:v>GRÁFICO 3 - ÁREAS (HA), POR AJUDA / APOIO, ANO 2016 - MADEIRA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'QUADRO01 - MADEIRA'!$A$8:$B$8</c:f>
              <c:strCache>
                <c:ptCount val="1"/>
                <c:pt idx="0">
                  <c:v>Manutenção da Atividade Agrícola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MADEIRA'!$F$8,'QUADRO01 - MADEIRA'!$J$8)</c:f>
              <c:numCache>
                <c:formatCode>#,##0</c:formatCode>
                <c:ptCount val="2"/>
                <c:pt idx="0">
                  <c:v>3293.03</c:v>
                </c:pt>
                <c:pt idx="1">
                  <c:v>3136.04</c:v>
                </c:pt>
              </c:numCache>
            </c:numRef>
          </c:val>
        </c:ser>
        <c:ser>
          <c:idx val="3"/>
          <c:order val="1"/>
          <c:tx>
            <c:strRef>
              <c:f>'QUADRO01 - MADEIRA'!$A$9:$B$9</c:f>
              <c:strCache>
                <c:ptCount val="1"/>
                <c:pt idx="0">
                  <c:v>Medidas Agro e Silvo-Ambientais 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MADEIRA'!$F$9,'QUADRO01 - MADEIRA'!$J$9)</c:f>
              <c:numCache>
                <c:formatCode>#,##0</c:formatCode>
                <c:ptCount val="2"/>
                <c:pt idx="0">
                  <c:v>1238.1199999999999</c:v>
                </c:pt>
                <c:pt idx="1">
                  <c:v>1150.96</c:v>
                </c:pt>
              </c:numCache>
            </c:numRef>
          </c:val>
        </c:ser>
        <c:ser>
          <c:idx val="4"/>
          <c:order val="2"/>
          <c:tx>
            <c:strRef>
              <c:f>'QUADRO01 - MADEIRA'!$A$13:$B$13</c:f>
              <c:strCache>
                <c:ptCount val="1"/>
                <c:pt idx="0">
                  <c:v>POSEI - Medida 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MADEIRA'!$F$13,'QUADRO01 - MADEIRA'!$J$13)</c:f>
              <c:numCache>
                <c:formatCode>#,##0</c:formatCode>
                <c:ptCount val="2"/>
                <c:pt idx="0">
                  <c:v>3344.35</c:v>
                </c:pt>
                <c:pt idx="1">
                  <c:v>3342.41</c:v>
                </c:pt>
              </c:numCache>
            </c:numRef>
          </c:val>
        </c:ser>
        <c:ser>
          <c:idx val="5"/>
          <c:order val="3"/>
          <c:tx>
            <c:strRef>
              <c:f>'QUADRO01 - MADEIRA'!$A$14:$B$14</c:f>
              <c:strCache>
                <c:ptCount val="1"/>
                <c:pt idx="0">
                  <c:v>POSEI - Vinha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MADEIRA'!$F$14,'QUADRO01 - MADEIRA'!$J$14)</c:f>
              <c:numCache>
                <c:formatCode>#,##0</c:formatCode>
                <c:ptCount val="2"/>
                <c:pt idx="0">
                  <c:v>342.36</c:v>
                </c:pt>
                <c:pt idx="1">
                  <c:v>344.02</c:v>
                </c:pt>
              </c:numCache>
            </c:numRef>
          </c:val>
        </c:ser>
        <c:ser>
          <c:idx val="6"/>
          <c:order val="4"/>
          <c:tx>
            <c:strRef>
              <c:f>'QUADRO01 - MADEIRA'!$A$15:$B$15</c:f>
              <c:strCache>
                <c:ptCount val="1"/>
                <c:pt idx="0">
                  <c:v>POSEI - Banana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MADEIRA'!$F$15,'QUADRO01 - MADEIRA'!$J$15)</c:f>
              <c:numCache>
                <c:formatCode>#,##0</c:formatCode>
                <c:ptCount val="2"/>
                <c:pt idx="0">
                  <c:v>626.37</c:v>
                </c:pt>
                <c:pt idx="1">
                  <c:v>618.47</c:v>
                </c:pt>
              </c:numCache>
            </c:numRef>
          </c:val>
        </c:ser>
        <c:ser>
          <c:idx val="7"/>
          <c:order val="5"/>
          <c:tx>
            <c:strRef>
              <c:f>'QUADRO01 - CONTINENTE'!$A$22</c:f>
              <c:strCache>
                <c:ptCount val="1"/>
                <c:pt idx="0">
                  <c:v>Florestação de Terras Agrícolas - Reg 2328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MADEIRA'!$D$17,'QUADRO01 - MADEIRA'!$I$17)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CONTINENTE'!$F$22,'QUADRO01 - CONTINENTE'!$J$22)</c:f>
              <c:numCache>
                <c:formatCode>#,##0</c:formatCode>
                <c:ptCount val="2"/>
                <c:pt idx="0">
                  <c:v>754.72</c:v>
                </c:pt>
                <c:pt idx="1">
                  <c:v>1843.19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250644352"/>
        <c:axId val="250645888"/>
      </c:barChart>
      <c:catAx>
        <c:axId val="25064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0645888"/>
        <c:crosses val="autoZero"/>
        <c:auto val="1"/>
        <c:lblAlgn val="ctr"/>
        <c:lblOffset val="100"/>
        <c:noMultiLvlLbl val="0"/>
      </c:catAx>
      <c:valAx>
        <c:axId val="250645888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2506443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GRÁFICO04!$AA$1</c:f>
          <c:strCache>
            <c:ptCount val="1"/>
            <c:pt idx="0">
              <c:v>GRÁFICO 4 - ASA - ANIMAIS (CN) DECLARADOS - PU2016/PU2015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CONTINENTE</c:v>
          </c:tx>
          <c:invertIfNegative val="0"/>
          <c:dLbls>
            <c:txPr>
              <a:bodyPr rot="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numRef>
              <c:f>('QUADRO01 - CONTINENTE'!$D$24,'QUADRO01 - CONTINENTE'!$I$24)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('QUADRO01 - CONTINENTE'!$G$13,'QUADRO01 - CONTINENTE'!$K$13)</c:f>
              <c:numCache>
                <c:formatCode>#,##0</c:formatCode>
                <c:ptCount val="2"/>
                <c:pt idx="0">
                  <c:v>83395.45</c:v>
                </c:pt>
                <c:pt idx="1">
                  <c:v>90480.3</c:v>
                </c:pt>
              </c:numCache>
            </c:numRef>
          </c:val>
        </c:ser>
        <c:ser>
          <c:idx val="0"/>
          <c:order val="1"/>
          <c:tx>
            <c:v>MADEIRA</c:v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numRef>
              <c:f>('QUADRO01 - CONTINENTE'!$D$24,'QUADRO01 - CONTINENTE'!$I$24)</c:f>
              <c:numCache>
                <c:formatCode>General</c:formatCode>
                <c:ptCount val="2"/>
                <c:pt idx="0">
                  <c:v>2016</c:v>
                </c:pt>
                <c:pt idx="1">
                  <c:v>2015</c:v>
                </c:pt>
              </c:numCache>
            </c:numRef>
          </c:cat>
          <c:val>
            <c:numRef>
              <c:f>'QUADRO01 - MADEIRA'!$G$9</c:f>
              <c:numCache>
                <c:formatCode>0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250736000"/>
        <c:axId val="236065920"/>
      </c:barChart>
      <c:catAx>
        <c:axId val="25073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6065920"/>
        <c:crosses val="autoZero"/>
        <c:auto val="1"/>
        <c:lblAlgn val="ctr"/>
        <c:lblOffset val="100"/>
        <c:noMultiLvlLbl val="0"/>
      </c:catAx>
      <c:valAx>
        <c:axId val="236065920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250736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GRÁFICO05!$AA$1</c:f>
          <c:strCache>
            <c:ptCount val="1"/>
            <c:pt idx="0">
              <c:v>GRÁFICO 5 - TRANSFERÊNCIAS - N.º DE COMUNICAÇÕES (MODELO T) - PU2016</c:v>
            </c:pt>
          </c:strCache>
        </c:strRef>
      </c:tx>
      <c:layout>
        <c:manualLayout>
          <c:xMode val="edge"/>
          <c:yMode val="edge"/>
          <c:x val="0.15823600174978128"/>
          <c:y val="2.7777777777777776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GRÁFICO05!$M$1:$M$2</c:f>
              <c:strCache>
                <c:ptCount val="2"/>
                <c:pt idx="0">
                  <c:v>RPB</c:v>
                </c:pt>
                <c:pt idx="1">
                  <c:v>MAA</c:v>
                </c:pt>
              </c:strCache>
            </c:strRef>
          </c:cat>
          <c:val>
            <c:numRef>
              <c:f>GRÁFICO05!$N$1:$N$2</c:f>
              <c:numCache>
                <c:formatCode>General</c:formatCode>
                <c:ptCount val="2"/>
                <c:pt idx="0">
                  <c:v>7119</c:v>
                </c:pt>
                <c:pt idx="1">
                  <c:v>2453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1"/>
        <c:axId val="252152448"/>
        <c:axId val="252350848"/>
      </c:barChart>
      <c:catAx>
        <c:axId val="2521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2350848"/>
        <c:crosses val="autoZero"/>
        <c:auto val="1"/>
        <c:lblAlgn val="ctr"/>
        <c:lblOffset val="100"/>
        <c:noMultiLvlLbl val="0"/>
      </c:catAx>
      <c:valAx>
        <c:axId val="2523508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52152448"/>
        <c:crosses val="autoZero"/>
        <c:crossBetween val="between"/>
        <c:majorUnit val="1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GRÁFICO06!$AA$1</c:f>
          <c:strCache>
            <c:ptCount val="1"/>
            <c:pt idx="0">
              <c:v>GRÁFICO 6 - TRANSFERÊNCIAS - DIREITOS/ÁREA (HA) (MODELO T) - PU2016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GRÁFICO06!$M$1:$M$2</c:f>
              <c:strCache>
                <c:ptCount val="2"/>
                <c:pt idx="0">
                  <c:v>RPB (Direitos)</c:v>
                </c:pt>
                <c:pt idx="1">
                  <c:v>MAA (Área)</c:v>
                </c:pt>
              </c:strCache>
            </c:strRef>
          </c:cat>
          <c:val>
            <c:numRef>
              <c:f>GRÁFICO06!$N$1:$N$2</c:f>
              <c:numCache>
                <c:formatCode>General</c:formatCode>
                <c:ptCount val="2"/>
                <c:pt idx="0">
                  <c:v>161311.53</c:v>
                </c:pt>
                <c:pt idx="1">
                  <c:v>63443.51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1"/>
        <c:axId val="251768832"/>
        <c:axId val="251770368"/>
      </c:barChart>
      <c:catAx>
        <c:axId val="25176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1770368"/>
        <c:crosses val="autoZero"/>
        <c:auto val="1"/>
        <c:lblAlgn val="ctr"/>
        <c:lblOffset val="100"/>
        <c:noMultiLvlLbl val="0"/>
      </c:catAx>
      <c:valAx>
        <c:axId val="2517703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51768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GRÁFICO07!$AA$1</c:f>
          <c:strCache>
            <c:ptCount val="1"/>
            <c:pt idx="0">
              <c:v>GRÁFICO 7 - TRANSFERÊNCIAS - N.º DE COMUNICAÇÕES POR TIPO (MODELO T - RPB) - PU2016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Modelo T - RPB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Alteração de estatuto jurídico ou denominação</c:v>
              </c:pt>
              <c:pt idx="1">
                <c:v>Definitiva</c:v>
              </c:pt>
              <c:pt idx="2">
                <c:v>Fusão</c:v>
              </c:pt>
              <c:pt idx="3">
                <c:v>Herança</c:v>
              </c:pt>
              <c:pt idx="4">
                <c:v>Temporária  (RPB)</c:v>
              </c:pt>
            </c:strLit>
          </c:cat>
          <c:val>
            <c:numLit>
              <c:formatCode>General</c:formatCode>
              <c:ptCount val="5"/>
              <c:pt idx="0">
                <c:v>18</c:v>
              </c:pt>
              <c:pt idx="1">
                <c:v>5010</c:v>
              </c:pt>
              <c:pt idx="2">
                <c:v>14</c:v>
              </c:pt>
              <c:pt idx="3">
                <c:v>1954</c:v>
              </c:pt>
              <c:pt idx="4">
                <c:v>124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627584"/>
        <c:axId val="252248448"/>
      </c:barChart>
      <c:catAx>
        <c:axId val="25262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2248448"/>
        <c:crosses val="autoZero"/>
        <c:auto val="1"/>
        <c:lblAlgn val="ctr"/>
        <c:lblOffset val="100"/>
        <c:tickLblSkip val="1"/>
        <c:noMultiLvlLbl val="0"/>
      </c:catAx>
      <c:valAx>
        <c:axId val="2522484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52627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8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hyperlink" Target="#Indice!A1"/><Relationship Id="rId1" Type="http://schemas.openxmlformats.org/officeDocument/2006/relationships/chart" Target="../charts/chart9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hyperlink" Target="#Indice!A1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5" Type="http://schemas.openxmlformats.org/officeDocument/2006/relationships/hyperlink" Target="#Indice!A1"/><Relationship Id="rId4" Type="http://schemas.openxmlformats.org/officeDocument/2006/relationships/chart" Target="../charts/chart22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7" Type="http://schemas.openxmlformats.org/officeDocument/2006/relationships/hyperlink" Target="#Indice!A1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29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0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hyperlink" Target="#Indice!A1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hyperlink" Target="#Indice!A1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4705350</xdr:colOff>
      <xdr:row>0</xdr:row>
      <xdr:rowOff>47625</xdr:rowOff>
    </xdr:from>
    <xdr:to>
      <xdr:col>2</xdr:col>
      <xdr:colOff>5248275</xdr:colOff>
      <xdr:row>1</xdr:row>
      <xdr:rowOff>71157</xdr:rowOff>
    </xdr:to>
    <xdr:sp macro="" textlink="">
      <xdr:nvSpPr>
        <xdr:cNvPr id="4" name="CaixaDeTexto 3">
          <a:hlinkClick xmlns:r="http://schemas.openxmlformats.org/officeDocument/2006/relationships" r:id="rId1"/>
        </xdr:cNvPr>
        <xdr:cNvSpPr txBox="1"/>
      </xdr:nvSpPr>
      <xdr:spPr>
        <a:xfrm>
          <a:off x="5705475" y="47625"/>
          <a:ext cx="542925" cy="185457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93535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7</xdr:col>
      <xdr:colOff>264583</xdr:colOff>
      <xdr:row>0</xdr:row>
      <xdr:rowOff>0</xdr:rowOff>
    </xdr:from>
    <xdr:to>
      <xdr:col>7</xdr:col>
      <xdr:colOff>807508</xdr:colOff>
      <xdr:row>1</xdr:row>
      <xdr:rowOff>0</xdr:rowOff>
    </xdr:to>
    <xdr:sp macro="" textlink="">
      <xdr:nvSpPr>
        <xdr:cNvPr id="3" name="CaixaDeTexto 2">
          <a:hlinkClick xmlns:r="http://schemas.openxmlformats.org/officeDocument/2006/relationships" r:id="rId1"/>
        </xdr:cNvPr>
        <xdr:cNvSpPr txBox="1"/>
      </xdr:nvSpPr>
      <xdr:spPr>
        <a:xfrm>
          <a:off x="10847916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57150</xdr:rowOff>
    </xdr:from>
    <xdr:to>
      <xdr:col>4</xdr:col>
      <xdr:colOff>638175</xdr:colOff>
      <xdr:row>1</xdr:row>
      <xdr:rowOff>57150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5276850" y="571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0</xdr:row>
      <xdr:rowOff>57150</xdr:rowOff>
    </xdr:from>
    <xdr:to>
      <xdr:col>4</xdr:col>
      <xdr:colOff>628650</xdr:colOff>
      <xdr:row>1</xdr:row>
      <xdr:rowOff>57150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6115050" y="571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28575</xdr:rowOff>
    </xdr:from>
    <xdr:to>
      <xdr:col>5</xdr:col>
      <xdr:colOff>600075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200900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28575</xdr:rowOff>
    </xdr:from>
    <xdr:to>
      <xdr:col>3</xdr:col>
      <xdr:colOff>600075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200900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581025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6390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581025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6390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19050</xdr:rowOff>
    </xdr:from>
    <xdr:to>
      <xdr:col>4</xdr:col>
      <xdr:colOff>581025</xdr:colOff>
      <xdr:row>1</xdr:row>
      <xdr:rowOff>19050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658177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0</xdr:row>
      <xdr:rowOff>28575</xdr:rowOff>
    </xdr:from>
    <xdr:to>
      <xdr:col>4</xdr:col>
      <xdr:colOff>609600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6505575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28574</xdr:rowOff>
    </xdr:from>
    <xdr:to>
      <xdr:col>7</xdr:col>
      <xdr:colOff>666750</xdr:colOff>
      <xdr:row>23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85725</xdr:colOff>
      <xdr:row>0</xdr:row>
      <xdr:rowOff>19050</xdr:rowOff>
    </xdr:from>
    <xdr:to>
      <xdr:col>9</xdr:col>
      <xdr:colOff>628650</xdr:colOff>
      <xdr:row>1</xdr:row>
      <xdr:rowOff>47625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25792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5506570</xdr:colOff>
      <xdr:row>0</xdr:row>
      <xdr:rowOff>112619</xdr:rowOff>
    </xdr:from>
    <xdr:to>
      <xdr:col>3</xdr:col>
      <xdr:colOff>86845</xdr:colOff>
      <xdr:row>1</xdr:row>
      <xdr:rowOff>141194</xdr:rowOff>
    </xdr:to>
    <xdr:sp macro="" textlink="">
      <xdr:nvSpPr>
        <xdr:cNvPr id="3" name="CaixaDeTexto 2">
          <a:hlinkClick xmlns:r="http://schemas.openxmlformats.org/officeDocument/2006/relationships" r:id="rId1"/>
        </xdr:cNvPr>
        <xdr:cNvSpPr txBox="1"/>
      </xdr:nvSpPr>
      <xdr:spPr>
        <a:xfrm>
          <a:off x="5773270" y="112619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7</xdr:col>
      <xdr:colOff>657225</xdr:colOff>
      <xdr:row>23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</xdr:colOff>
      <xdr:row>0</xdr:row>
      <xdr:rowOff>47625</xdr:rowOff>
    </xdr:from>
    <xdr:to>
      <xdr:col>9</xdr:col>
      <xdr:colOff>590550</xdr:colOff>
      <xdr:row>1</xdr:row>
      <xdr:rowOff>76200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219825" y="4762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19049</xdr:rowOff>
    </xdr:from>
    <xdr:to>
      <xdr:col>14</xdr:col>
      <xdr:colOff>19050</xdr:colOff>
      <xdr:row>27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0</xdr:row>
      <xdr:rowOff>19050</xdr:rowOff>
    </xdr:from>
    <xdr:to>
      <xdr:col>9</xdr:col>
      <xdr:colOff>609600</xdr:colOff>
      <xdr:row>1</xdr:row>
      <xdr:rowOff>47625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23887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29</xdr:row>
      <xdr:rowOff>0</xdr:rowOff>
    </xdr:from>
    <xdr:to>
      <xdr:col>14</xdr:col>
      <xdr:colOff>19050</xdr:colOff>
      <xdr:row>53</xdr:row>
      <xdr:rowOff>76201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47624</xdr:rowOff>
    </xdr:from>
    <xdr:to>
      <xdr:col>7</xdr:col>
      <xdr:colOff>657226</xdr:colOff>
      <xdr:row>23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0</xdr:row>
      <xdr:rowOff>28575</xdr:rowOff>
    </xdr:from>
    <xdr:to>
      <xdr:col>9</xdr:col>
      <xdr:colOff>609600</xdr:colOff>
      <xdr:row>1</xdr:row>
      <xdr:rowOff>57150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238875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24</xdr:row>
      <xdr:rowOff>104775</xdr:rowOff>
    </xdr:from>
    <xdr:to>
      <xdr:col>7</xdr:col>
      <xdr:colOff>666750</xdr:colOff>
      <xdr:row>49</xdr:row>
      <xdr:rowOff>104775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165100</xdr:colOff>
      <xdr:row>0</xdr:row>
      <xdr:rowOff>12700</xdr:rowOff>
    </xdr:from>
    <xdr:to>
      <xdr:col>11</xdr:col>
      <xdr:colOff>708025</xdr:colOff>
      <xdr:row>0</xdr:row>
      <xdr:rowOff>203200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0604500" y="1270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165100</xdr:colOff>
      <xdr:row>0</xdr:row>
      <xdr:rowOff>12700</xdr:rowOff>
    </xdr:from>
    <xdr:to>
      <xdr:col>11</xdr:col>
      <xdr:colOff>708025</xdr:colOff>
      <xdr:row>0</xdr:row>
      <xdr:rowOff>203200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0575925" y="1270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685799</xdr:colOff>
      <xdr:row>32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13</xdr:row>
      <xdr:rowOff>9525</xdr:rowOff>
    </xdr:from>
    <xdr:to>
      <xdr:col>16</xdr:col>
      <xdr:colOff>485774</xdr:colOff>
      <xdr:row>32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47625</xdr:colOff>
      <xdr:row>0</xdr:row>
      <xdr:rowOff>19050</xdr:rowOff>
    </xdr:from>
    <xdr:to>
      <xdr:col>8</xdr:col>
      <xdr:colOff>590550</xdr:colOff>
      <xdr:row>1</xdr:row>
      <xdr:rowOff>19050</xdr:rowOff>
    </xdr:to>
    <xdr:sp macro="" textlink="">
      <xdr:nvSpPr>
        <xdr:cNvPr id="5" name="CaixaDeTexto 4">
          <a:hlinkClick xmlns:r="http://schemas.openxmlformats.org/officeDocument/2006/relationships" r:id="rId3"/>
        </xdr:cNvPr>
        <xdr:cNvSpPr txBox="1"/>
      </xdr:nvSpPr>
      <xdr:spPr>
        <a:xfrm>
          <a:off x="663892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476249</xdr:colOff>
      <xdr:row>32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0</xdr:rowOff>
    </xdr:from>
    <xdr:to>
      <xdr:col>16</xdr:col>
      <xdr:colOff>371474</xdr:colOff>
      <xdr:row>32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123825</xdr:colOff>
      <xdr:row>0</xdr:row>
      <xdr:rowOff>19050</xdr:rowOff>
    </xdr:from>
    <xdr:to>
      <xdr:col>7</xdr:col>
      <xdr:colOff>666750</xdr:colOff>
      <xdr:row>1</xdr:row>
      <xdr:rowOff>19050</xdr:rowOff>
    </xdr:to>
    <xdr:sp macro="" textlink="">
      <xdr:nvSpPr>
        <xdr:cNvPr id="5" name="CaixaDeTexto 4">
          <a:hlinkClick xmlns:r="http://schemas.openxmlformats.org/officeDocument/2006/relationships" r:id="rId3"/>
        </xdr:cNvPr>
        <xdr:cNvSpPr txBox="1"/>
      </xdr:nvSpPr>
      <xdr:spPr>
        <a:xfrm>
          <a:off x="6134100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13</xdr:row>
      <xdr:rowOff>0</xdr:rowOff>
    </xdr:from>
    <xdr:to>
      <xdr:col>16</xdr:col>
      <xdr:colOff>552449</xdr:colOff>
      <xdr:row>32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7</xdr:col>
      <xdr:colOff>476249</xdr:colOff>
      <xdr:row>32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76200</xdr:colOff>
      <xdr:row>0</xdr:row>
      <xdr:rowOff>28575</xdr:rowOff>
    </xdr:from>
    <xdr:to>
      <xdr:col>7</xdr:col>
      <xdr:colOff>619125</xdr:colOff>
      <xdr:row>1</xdr:row>
      <xdr:rowOff>28575</xdr:rowOff>
    </xdr:to>
    <xdr:sp macro="" textlink="">
      <xdr:nvSpPr>
        <xdr:cNvPr id="4" name="CaixaDeTexto 3">
          <a:hlinkClick xmlns:r="http://schemas.openxmlformats.org/officeDocument/2006/relationships" r:id="rId3"/>
        </xdr:cNvPr>
        <xdr:cNvSpPr txBox="1"/>
      </xdr:nvSpPr>
      <xdr:spPr>
        <a:xfrm>
          <a:off x="6086475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800100</xdr:colOff>
      <xdr:row>14</xdr:row>
      <xdr:rowOff>0</xdr:rowOff>
    </xdr:from>
    <xdr:to>
      <xdr:col>16</xdr:col>
      <xdr:colOff>295274</xdr:colOff>
      <xdr:row>33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0</xdr:rowOff>
    </xdr:from>
    <xdr:to>
      <xdr:col>7</xdr:col>
      <xdr:colOff>409574</xdr:colOff>
      <xdr:row>33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800100</xdr:colOff>
      <xdr:row>34</xdr:row>
      <xdr:rowOff>0</xdr:rowOff>
    </xdr:from>
    <xdr:to>
      <xdr:col>16</xdr:col>
      <xdr:colOff>295274</xdr:colOff>
      <xdr:row>53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7</xdr:col>
      <xdr:colOff>409574</xdr:colOff>
      <xdr:row>53</xdr:row>
      <xdr:rowOff>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95250</xdr:colOff>
      <xdr:row>0</xdr:row>
      <xdr:rowOff>28575</xdr:rowOff>
    </xdr:from>
    <xdr:to>
      <xdr:col>8</xdr:col>
      <xdr:colOff>638175</xdr:colOff>
      <xdr:row>1</xdr:row>
      <xdr:rowOff>28575</xdr:rowOff>
    </xdr:to>
    <xdr:sp macro="" textlink="">
      <xdr:nvSpPr>
        <xdr:cNvPr id="8" name="CaixaDeTexto 7">
          <a:hlinkClick xmlns:r="http://schemas.openxmlformats.org/officeDocument/2006/relationships" r:id="rId5"/>
        </xdr:cNvPr>
        <xdr:cNvSpPr txBox="1"/>
      </xdr:nvSpPr>
      <xdr:spPr>
        <a:xfrm>
          <a:off x="7048500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14</xdr:row>
      <xdr:rowOff>9525</xdr:rowOff>
    </xdr:from>
    <xdr:to>
      <xdr:col>16</xdr:col>
      <xdr:colOff>552449</xdr:colOff>
      <xdr:row>33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0</xdr:rowOff>
    </xdr:from>
    <xdr:to>
      <xdr:col>8</xdr:col>
      <xdr:colOff>76199</xdr:colOff>
      <xdr:row>33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66675</xdr:colOff>
      <xdr:row>14</xdr:row>
      <xdr:rowOff>9525</xdr:rowOff>
    </xdr:from>
    <xdr:to>
      <xdr:col>25</xdr:col>
      <xdr:colOff>438149</xdr:colOff>
      <xdr:row>33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257175</xdr:colOff>
      <xdr:row>34</xdr:row>
      <xdr:rowOff>0</xdr:rowOff>
    </xdr:from>
    <xdr:to>
      <xdr:col>16</xdr:col>
      <xdr:colOff>561974</xdr:colOff>
      <xdr:row>53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8</xdr:col>
      <xdr:colOff>76199</xdr:colOff>
      <xdr:row>53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85725</xdr:colOff>
      <xdr:row>34</xdr:row>
      <xdr:rowOff>0</xdr:rowOff>
    </xdr:from>
    <xdr:to>
      <xdr:col>25</xdr:col>
      <xdr:colOff>457199</xdr:colOff>
      <xdr:row>53</xdr:row>
      <xdr:rowOff>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47625</xdr:colOff>
      <xdr:row>0</xdr:row>
      <xdr:rowOff>9525</xdr:rowOff>
    </xdr:from>
    <xdr:to>
      <xdr:col>10</xdr:col>
      <xdr:colOff>590550</xdr:colOff>
      <xdr:row>1</xdr:row>
      <xdr:rowOff>9525</xdr:rowOff>
    </xdr:to>
    <xdr:sp macro="" textlink="">
      <xdr:nvSpPr>
        <xdr:cNvPr id="8" name="CaixaDeTexto 7">
          <a:hlinkClick xmlns:r="http://schemas.openxmlformats.org/officeDocument/2006/relationships" r:id="rId7"/>
        </xdr:cNvPr>
        <xdr:cNvSpPr txBox="1"/>
      </xdr:nvSpPr>
      <xdr:spPr>
        <a:xfrm>
          <a:off x="7896225" y="952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8</xdr:col>
      <xdr:colOff>0</xdr:colOff>
      <xdr:row>24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676275</xdr:colOff>
      <xdr:row>0</xdr:row>
      <xdr:rowOff>47625</xdr:rowOff>
    </xdr:from>
    <xdr:to>
      <xdr:col>9</xdr:col>
      <xdr:colOff>533400</xdr:colOff>
      <xdr:row>1</xdr:row>
      <xdr:rowOff>76200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162675" y="4762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0</xdr:row>
      <xdr:rowOff>0</xdr:rowOff>
    </xdr:from>
    <xdr:to>
      <xdr:col>8</xdr:col>
      <xdr:colOff>628650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04850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28575</xdr:rowOff>
    </xdr:from>
    <xdr:to>
      <xdr:col>6</xdr:col>
      <xdr:colOff>638175</xdr:colOff>
      <xdr:row>1</xdr:row>
      <xdr:rowOff>57150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038975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47625</xdr:rowOff>
    </xdr:from>
    <xdr:to>
      <xdr:col>14</xdr:col>
      <xdr:colOff>0</xdr:colOff>
      <xdr:row>40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76200</xdr:colOff>
      <xdr:row>0</xdr:row>
      <xdr:rowOff>19050</xdr:rowOff>
    </xdr:from>
    <xdr:to>
      <xdr:col>14</xdr:col>
      <xdr:colOff>619125</xdr:colOff>
      <xdr:row>1</xdr:row>
      <xdr:rowOff>47625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9677400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0</xdr:row>
      <xdr:rowOff>19050</xdr:rowOff>
    </xdr:from>
    <xdr:to>
      <xdr:col>7</xdr:col>
      <xdr:colOff>628650</xdr:colOff>
      <xdr:row>1</xdr:row>
      <xdr:rowOff>47625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867727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7</xdr:row>
      <xdr:rowOff>28574</xdr:rowOff>
    </xdr:from>
    <xdr:to>
      <xdr:col>5</xdr:col>
      <xdr:colOff>0</xdr:colOff>
      <xdr:row>29</xdr:row>
      <xdr:rowOff>152399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619125</xdr:colOff>
      <xdr:row>1</xdr:row>
      <xdr:rowOff>28575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9286875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0</xdr:row>
      <xdr:rowOff>9525</xdr:rowOff>
    </xdr:from>
    <xdr:to>
      <xdr:col>8</xdr:col>
      <xdr:colOff>752475</xdr:colOff>
      <xdr:row>1</xdr:row>
      <xdr:rowOff>9525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8220075" y="952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0</xdr:rowOff>
    </xdr:from>
    <xdr:to>
      <xdr:col>7</xdr:col>
      <xdr:colOff>619125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5172075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19050</xdr:rowOff>
    </xdr:from>
    <xdr:to>
      <xdr:col>5</xdr:col>
      <xdr:colOff>609600</xdr:colOff>
      <xdr:row>1</xdr:row>
      <xdr:rowOff>47625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492442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6</xdr:col>
      <xdr:colOff>600075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68770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250032</xdr:colOff>
      <xdr:row>0</xdr:row>
      <xdr:rowOff>59532</xdr:rowOff>
    </xdr:from>
    <xdr:to>
      <xdr:col>10</xdr:col>
      <xdr:colOff>792957</xdr:colOff>
      <xdr:row>0</xdr:row>
      <xdr:rowOff>250032</xdr:rowOff>
    </xdr:to>
    <xdr:sp macro="" textlink="">
      <xdr:nvSpPr>
        <xdr:cNvPr id="6" name="CaixaDeTexto 5">
          <a:hlinkClick xmlns:r="http://schemas.openxmlformats.org/officeDocument/2006/relationships" r:id="rId1"/>
        </xdr:cNvPr>
        <xdr:cNvSpPr txBox="1"/>
      </xdr:nvSpPr>
      <xdr:spPr>
        <a:xfrm>
          <a:off x="9822657" y="59532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250032</xdr:colOff>
      <xdr:row>0</xdr:row>
      <xdr:rowOff>59532</xdr:rowOff>
    </xdr:from>
    <xdr:to>
      <xdr:col>9</xdr:col>
      <xdr:colOff>792957</xdr:colOff>
      <xdr:row>0</xdr:row>
      <xdr:rowOff>250032</xdr:rowOff>
    </xdr:to>
    <xdr:sp macro="" textlink="">
      <xdr:nvSpPr>
        <xdr:cNvPr id="4" name="CaixaDeTexto 3">
          <a:hlinkClick xmlns:r="http://schemas.openxmlformats.org/officeDocument/2006/relationships" r:id="rId1"/>
        </xdr:cNvPr>
        <xdr:cNvSpPr txBox="1"/>
      </xdr:nvSpPr>
      <xdr:spPr>
        <a:xfrm>
          <a:off x="9813132" y="59532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38100</xdr:rowOff>
    </xdr:from>
    <xdr:to>
      <xdr:col>11</xdr:col>
      <xdr:colOff>676275</xdr:colOff>
      <xdr:row>40</xdr:row>
      <xdr:rowOff>9526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0</xdr:row>
      <xdr:rowOff>66675</xdr:rowOff>
    </xdr:from>
    <xdr:to>
      <xdr:col>13</xdr:col>
      <xdr:colOff>581025</xdr:colOff>
      <xdr:row>1</xdr:row>
      <xdr:rowOff>95250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8953500" y="666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38100</xdr:colOff>
      <xdr:row>41</xdr:row>
      <xdr:rowOff>19050</xdr:rowOff>
    </xdr:from>
    <xdr:to>
      <xdr:col>12</xdr:col>
      <xdr:colOff>1</xdr:colOff>
      <xdr:row>80</xdr:row>
      <xdr:rowOff>152401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647700</xdr:colOff>
      <xdr:row>40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0</xdr:row>
      <xdr:rowOff>76200</xdr:rowOff>
    </xdr:from>
    <xdr:to>
      <xdr:col>14</xdr:col>
      <xdr:colOff>542925</xdr:colOff>
      <xdr:row>1</xdr:row>
      <xdr:rowOff>104775</xdr:rowOff>
    </xdr:to>
    <xdr:sp macro="" textlink="">
      <xdr:nvSpPr>
        <xdr:cNvPr id="4" name="CaixaDeTexto 3">
          <a:hlinkClick xmlns:r="http://schemas.openxmlformats.org/officeDocument/2006/relationships" r:id="rId2"/>
        </xdr:cNvPr>
        <xdr:cNvSpPr txBox="1"/>
      </xdr:nvSpPr>
      <xdr:spPr>
        <a:xfrm>
          <a:off x="9601200" y="7620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41</xdr:row>
      <xdr:rowOff>0</xdr:rowOff>
    </xdr:from>
    <xdr:to>
      <xdr:col>12</xdr:col>
      <xdr:colOff>647700</xdr:colOff>
      <xdr:row>81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0</xdr:row>
      <xdr:rowOff>66675</xdr:rowOff>
    </xdr:from>
    <xdr:to>
      <xdr:col>9</xdr:col>
      <xdr:colOff>609600</xdr:colOff>
      <xdr:row>1</xdr:row>
      <xdr:rowOff>95250</xdr:rowOff>
    </xdr:to>
    <xdr:sp macro="" textlink="">
      <xdr:nvSpPr>
        <xdr:cNvPr id="3" name="CaixaDeTexto 2">
          <a:hlinkClick xmlns:r="http://schemas.openxmlformats.org/officeDocument/2006/relationships" r:id="rId1"/>
        </xdr:cNvPr>
        <xdr:cNvSpPr txBox="1"/>
      </xdr:nvSpPr>
      <xdr:spPr>
        <a:xfrm>
          <a:off x="6238875" y="666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0</xdr:row>
      <xdr:rowOff>0</xdr:rowOff>
    </xdr:from>
    <xdr:to>
      <xdr:col>7</xdr:col>
      <xdr:colOff>666750</xdr:colOff>
      <xdr:row>24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0</xdr:row>
      <xdr:rowOff>0</xdr:rowOff>
    </xdr:from>
    <xdr:to>
      <xdr:col>7</xdr:col>
      <xdr:colOff>895350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93535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/>
  <dimension ref="A1:P127"/>
  <sheetViews>
    <sheetView showGridLines="0" tabSelected="1" zoomScale="90" zoomScaleNormal="90" workbookViewId="0"/>
  </sheetViews>
  <sheetFormatPr defaultRowHeight="12.75" x14ac:dyDescent="0.2"/>
  <cols>
    <col min="1" max="1" width="0.625" style="1" customWidth="1"/>
    <col min="2" max="2" width="15.75" style="2" customWidth="1"/>
    <col min="3" max="3" width="0.625" style="2" customWidth="1"/>
    <col min="4" max="4" width="69.625" style="2" customWidth="1"/>
    <col min="5" max="5" width="11.75" style="3" customWidth="1"/>
    <col min="6" max="7" width="9" style="2"/>
    <col min="8" max="8" width="9" style="2" customWidth="1"/>
    <col min="9" max="16384" width="9" style="2"/>
  </cols>
  <sheetData>
    <row r="1" spans="1:5" ht="3" customHeight="1" x14ac:dyDescent="0.2"/>
    <row r="2" spans="1:5" s="7" customFormat="1" ht="18" customHeight="1" x14ac:dyDescent="0.2">
      <c r="A2" s="1"/>
      <c r="B2" s="4" t="s">
        <v>494</v>
      </c>
      <c r="C2" s="5"/>
      <c r="D2" s="5"/>
      <c r="E2" s="6"/>
    </row>
    <row r="3" spans="1:5" s="7" customFormat="1" ht="18" customHeight="1" x14ac:dyDescent="0.2">
      <c r="A3" s="1"/>
      <c r="B3" s="8" t="s">
        <v>428</v>
      </c>
      <c r="C3" s="8"/>
      <c r="D3" s="9"/>
      <c r="E3" s="10"/>
    </row>
    <row r="4" spans="1:5" ht="4.5" customHeight="1" thickBot="1" x14ac:dyDescent="0.25"/>
    <row r="5" spans="1:5" ht="19.5" customHeight="1" thickTop="1" x14ac:dyDescent="0.2">
      <c r="B5" s="334" t="s">
        <v>495</v>
      </c>
      <c r="C5" s="1"/>
      <c r="D5" s="11" t="str">
        <f>Glossário!B4</f>
        <v>GLOSSÁRIO DE SIGLAS</v>
      </c>
      <c r="E5" s="12"/>
    </row>
    <row r="6" spans="1:5" ht="4.5" customHeight="1" thickBot="1" x14ac:dyDescent="0.25">
      <c r="B6" s="334"/>
      <c r="C6" s="1"/>
      <c r="D6" s="13"/>
      <c r="E6" s="14"/>
    </row>
    <row r="7" spans="1:5" ht="19.5" customHeight="1" thickTop="1" x14ac:dyDescent="0.2">
      <c r="B7" s="334"/>
      <c r="C7" s="1"/>
      <c r="D7" s="11" t="str">
        <f>'Nota Introdutória'!C4</f>
        <v>NOTA INTRODUTÓRIA</v>
      </c>
      <c r="E7" s="12"/>
    </row>
    <row r="8" spans="1:5" ht="4.5" customHeight="1" thickBot="1" x14ac:dyDescent="0.25">
      <c r="B8" s="334"/>
      <c r="C8" s="1"/>
      <c r="D8" s="13"/>
      <c r="E8" s="14"/>
    </row>
    <row r="9" spans="1:5" ht="19.5" customHeight="1" thickTop="1" x14ac:dyDescent="0.2">
      <c r="B9" s="334"/>
      <c r="C9" s="1"/>
      <c r="D9" s="11" t="str">
        <f>GRÁFICO01!AA1</f>
        <v>GRÁFICO 1 - NÚMERO DE CANDIDATURAS PU2016/PU2015</v>
      </c>
      <c r="E9" s="12"/>
    </row>
    <row r="10" spans="1:5" ht="4.5" customHeight="1" thickBot="1" x14ac:dyDescent="0.25">
      <c r="B10" s="334"/>
      <c r="C10" s="1"/>
      <c r="D10" s="13"/>
      <c r="E10" s="14"/>
    </row>
    <row r="11" spans="1:5" ht="19.5" customHeight="1" thickTop="1" x14ac:dyDescent="0.2">
      <c r="B11" s="334"/>
      <c r="C11" s="1"/>
      <c r="D11" s="336" t="str">
        <f>'QUADRO01 - CONTINENTE'!A1</f>
        <v>QUADRO 1 - NÚMERO DE CANDIDATURAS, ÁREAS E ANIMAIS DECLARADOS, POR AJUDA/APOIO - PU2016/PU2015</v>
      </c>
      <c r="E11" s="12" t="str">
        <f>'QUADRO01 - CONTINENTE'!A2</f>
        <v>CONTINENTE</v>
      </c>
    </row>
    <row r="12" spans="1:5" ht="2.25" customHeight="1" thickBot="1" x14ac:dyDescent="0.25">
      <c r="B12" s="334"/>
      <c r="C12" s="1"/>
      <c r="D12" s="337"/>
      <c r="E12" s="14"/>
    </row>
    <row r="13" spans="1:5" ht="19.5" customHeight="1" thickTop="1" x14ac:dyDescent="0.2">
      <c r="B13" s="334"/>
      <c r="C13" s="1"/>
      <c r="D13" s="338"/>
      <c r="E13" s="12" t="str">
        <f>'QUADRO01 - MADEIRA'!A2</f>
        <v>MADEIRA</v>
      </c>
    </row>
    <row r="14" spans="1:5" ht="4.5" customHeight="1" thickBot="1" x14ac:dyDescent="0.25">
      <c r="B14" s="334"/>
      <c r="C14" s="1"/>
      <c r="D14" s="13"/>
      <c r="E14" s="14"/>
    </row>
    <row r="15" spans="1:5" ht="19.5" customHeight="1" thickTop="1" x14ac:dyDescent="0.2">
      <c r="B15" s="334"/>
      <c r="C15" s="1"/>
      <c r="D15" s="336" t="str">
        <f>GRÁFICO02!AB1</f>
        <v>GRÁFICO 2 - N.º DE CANDIDATURAS, POR AJUDA / APOIO - PU2016/PU2015</v>
      </c>
      <c r="E15" s="12" t="str">
        <f>GRÁFICO02!$AD$1</f>
        <v>CONTINENTE</v>
      </c>
    </row>
    <row r="16" spans="1:5" ht="2.25" customHeight="1" thickBot="1" x14ac:dyDescent="0.25">
      <c r="B16" s="334"/>
      <c r="C16" s="1"/>
      <c r="D16" s="337"/>
      <c r="E16" s="14"/>
    </row>
    <row r="17" spans="2:5" ht="19.5" customHeight="1" thickTop="1" x14ac:dyDescent="0.2">
      <c r="B17" s="334"/>
      <c r="C17" s="1"/>
      <c r="D17" s="338"/>
      <c r="E17" s="12" t="str">
        <f>GRÁFICO02!$AD$2</f>
        <v>MADEIRA</v>
      </c>
    </row>
    <row r="18" spans="2:5" ht="4.5" customHeight="1" thickBot="1" x14ac:dyDescent="0.25">
      <c r="B18" s="334"/>
      <c r="C18" s="1"/>
      <c r="D18" s="13"/>
      <c r="E18" s="14"/>
    </row>
    <row r="19" spans="2:5" ht="19.5" customHeight="1" thickTop="1" x14ac:dyDescent="0.2">
      <c r="B19" s="334"/>
      <c r="C19" s="1"/>
      <c r="D19" s="336" t="str">
        <f>GRÁFICO03!AB1</f>
        <v>GRÁFICO 3 - ÁREAS (HA), POR AJUDA / APOIO - PU2016/PU2015</v>
      </c>
      <c r="E19" s="12" t="str">
        <f>GRÁFICO03!$AD$1</f>
        <v>CONTINENTE</v>
      </c>
    </row>
    <row r="20" spans="2:5" ht="2.25" customHeight="1" thickBot="1" x14ac:dyDescent="0.25">
      <c r="B20" s="334"/>
      <c r="C20" s="1"/>
      <c r="D20" s="337"/>
      <c r="E20" s="14"/>
    </row>
    <row r="21" spans="2:5" ht="19.5" customHeight="1" thickTop="1" x14ac:dyDescent="0.2">
      <c r="B21" s="334"/>
      <c r="C21" s="1"/>
      <c r="D21" s="338"/>
      <c r="E21" s="12" t="str">
        <f>GRÁFICO03!$AD$2</f>
        <v>MADEIRA</v>
      </c>
    </row>
    <row r="22" spans="2:5" ht="4.5" customHeight="1" thickBot="1" x14ac:dyDescent="0.25">
      <c r="B22" s="334"/>
      <c r="C22" s="1"/>
      <c r="D22" s="13"/>
      <c r="E22" s="14"/>
    </row>
    <row r="23" spans="2:5" ht="19.5" customHeight="1" thickTop="1" x14ac:dyDescent="0.2">
      <c r="B23" s="334"/>
      <c r="C23" s="1"/>
      <c r="D23" s="11" t="str">
        <f>GRÁFICO04!AA1</f>
        <v>GRÁFICO 4 - ASA - ANIMAIS (CN) DECLARADOS - PU2016/PU2015</v>
      </c>
      <c r="E23" s="12"/>
    </row>
    <row r="24" spans="2:5" ht="4.5" customHeight="1" thickBot="1" x14ac:dyDescent="0.25">
      <c r="B24" s="334"/>
      <c r="C24" s="1"/>
      <c r="D24" s="13"/>
      <c r="E24" s="14"/>
    </row>
    <row r="25" spans="2:5" ht="19.5" customHeight="1" thickTop="1" x14ac:dyDescent="0.2">
      <c r="B25" s="334"/>
      <c r="C25" s="1"/>
      <c r="D25" s="336" t="str">
        <f>'QUADRO02 - CONTINENTE'!A1</f>
        <v>QUADRO 2 - NÚMERO DE CANDIDATURAS E ÁREAS (HA) DECLARADAS, POR CULTURA - PU2016</v>
      </c>
      <c r="E25" s="12" t="str">
        <f>'QUADRO02 - CONTINENTE'!A2</f>
        <v>CONTINENTE</v>
      </c>
    </row>
    <row r="26" spans="2:5" ht="2.25" customHeight="1" thickBot="1" x14ac:dyDescent="0.25">
      <c r="B26" s="334"/>
      <c r="C26" s="1"/>
      <c r="D26" s="337"/>
      <c r="E26" s="14"/>
    </row>
    <row r="27" spans="2:5" ht="19.5" customHeight="1" thickTop="1" x14ac:dyDescent="0.2">
      <c r="B27" s="334"/>
      <c r="C27" s="1"/>
      <c r="D27" s="338"/>
      <c r="E27" s="12" t="str">
        <f>'QUADRO02 - MADEIRA'!A2</f>
        <v>MADEIRA</v>
      </c>
    </row>
    <row r="28" spans="2:5" ht="4.5" customHeight="1" thickBot="1" x14ac:dyDescent="0.25">
      <c r="B28" s="334"/>
      <c r="C28" s="1"/>
      <c r="D28" s="13"/>
      <c r="E28" s="14"/>
    </row>
    <row r="29" spans="2:5" ht="19.5" customHeight="1" thickTop="1" x14ac:dyDescent="0.2">
      <c r="B29" s="334"/>
      <c r="C29" s="1"/>
      <c r="D29" s="336" t="str">
        <f>'QUADRO03 - CONTINENTE'!A1</f>
        <v>QUADRO 3 - ÁREAS (HA) DOS CEREAIS POR VARIEDADE / FINALIDADE - PU2016</v>
      </c>
      <c r="E29" s="12" t="str">
        <f>'QUADRO03 - CONTINENTE'!A3</f>
        <v>CONTINENTE</v>
      </c>
    </row>
    <row r="30" spans="2:5" ht="2.25" customHeight="1" thickBot="1" x14ac:dyDescent="0.25">
      <c r="B30" s="334"/>
      <c r="C30" s="1"/>
      <c r="D30" s="337"/>
      <c r="E30" s="14"/>
    </row>
    <row r="31" spans="2:5" ht="19.5" customHeight="1" thickTop="1" x14ac:dyDescent="0.2">
      <c r="B31" s="334"/>
      <c r="C31" s="1"/>
      <c r="D31" s="338"/>
      <c r="E31" s="12" t="str">
        <f>'QUADRO03 - MADEIRA'!A3</f>
        <v>MADEIRA</v>
      </c>
    </row>
    <row r="32" spans="2:5" ht="4.5" customHeight="1" thickBot="1" x14ac:dyDescent="0.25">
      <c r="B32" s="334"/>
      <c r="C32" s="1"/>
      <c r="D32" s="13"/>
      <c r="E32" s="14"/>
    </row>
    <row r="33" spans="2:5" ht="19.5" customHeight="1" thickTop="1" x14ac:dyDescent="0.2">
      <c r="B33" s="334"/>
      <c r="C33" s="1"/>
      <c r="D33" s="336" t="str">
        <f>'QUADRO04 - CONTINENTE'!A1</f>
        <v>QUADRO 4 - ÁREAS (HA) DOS HORTÍCOLAS POR FINALIDADE - PU2016</v>
      </c>
      <c r="E33" s="12" t="str">
        <f>'QUADRO04 - CONTINENTE'!A2</f>
        <v>CONTINENTE</v>
      </c>
    </row>
    <row r="34" spans="2:5" ht="2.25" customHeight="1" thickBot="1" x14ac:dyDescent="0.25">
      <c r="B34" s="334"/>
      <c r="C34" s="1"/>
      <c r="D34" s="337"/>
      <c r="E34" s="14"/>
    </row>
    <row r="35" spans="2:5" ht="19.5" customHeight="1" thickTop="1" x14ac:dyDescent="0.2">
      <c r="B35" s="334"/>
      <c r="C35" s="1"/>
      <c r="D35" s="338"/>
      <c r="E35" s="12" t="str">
        <f>'QUADRO04 - MADEIRA'!A2</f>
        <v>MADEIRA</v>
      </c>
    </row>
    <row r="36" spans="2:5" ht="4.5" customHeight="1" thickBot="1" x14ac:dyDescent="0.25">
      <c r="B36" s="334"/>
      <c r="C36" s="1"/>
      <c r="D36" s="13"/>
      <c r="E36" s="14"/>
    </row>
    <row r="37" spans="2:5" ht="19.5" customHeight="1" thickTop="1" x14ac:dyDescent="0.2">
      <c r="B37" s="334"/>
      <c r="C37" s="1"/>
      <c r="D37" s="336" t="str">
        <f>'QUADRO05 - CONTINENTE'!A1</f>
        <v>QUADRO 5 - ÁREAS (HA) DE OLIVAL E VINHA POR VARIEDADE / FINALIDADE - PU2016</v>
      </c>
      <c r="E37" s="12" t="str">
        <f>'QUADRO05 - CONTINENTE'!A2</f>
        <v>CONTINENTE</v>
      </c>
    </row>
    <row r="38" spans="2:5" ht="2.25" customHeight="1" thickBot="1" x14ac:dyDescent="0.25">
      <c r="B38" s="334"/>
      <c r="C38" s="1"/>
      <c r="D38" s="337"/>
      <c r="E38" s="14"/>
    </row>
    <row r="39" spans="2:5" ht="19.5" customHeight="1" thickTop="1" x14ac:dyDescent="0.2">
      <c r="B39" s="334"/>
      <c r="C39" s="1"/>
      <c r="D39" s="338"/>
      <c r="E39" s="12" t="str">
        <f>'QUADRO05 - MADEIRA'!A2</f>
        <v>MADEIRA</v>
      </c>
    </row>
    <row r="40" spans="2:5" ht="4.5" customHeight="1" thickBot="1" x14ac:dyDescent="0.25">
      <c r="B40" s="334"/>
      <c r="C40" s="1"/>
      <c r="D40" s="13"/>
      <c r="E40" s="14"/>
    </row>
    <row r="41" spans="2:5" ht="19.5" customHeight="1" thickTop="1" x14ac:dyDescent="0.2">
      <c r="B41" s="334"/>
      <c r="C41" s="1"/>
      <c r="D41" s="11" t="str">
        <f>QUADRO06!A1</f>
        <v>QUADRO 6 - N.º DE CANDIDATURAS E ÁREAS (HA) DECLARADAS, POR CULTURA RPB - PU2016</v>
      </c>
      <c r="E41" s="12"/>
    </row>
    <row r="42" spans="2:5" ht="4.5" customHeight="1" thickBot="1" x14ac:dyDescent="0.25">
      <c r="B42" s="334"/>
      <c r="C42" s="1"/>
      <c r="D42" s="13"/>
      <c r="E42" s="14"/>
    </row>
    <row r="43" spans="2:5" ht="19.5" customHeight="1" thickTop="1" x14ac:dyDescent="0.2">
      <c r="B43" s="334"/>
      <c r="C43" s="1"/>
      <c r="D43" s="11" t="str">
        <f>QUADRO07!A1</f>
        <v>QUADRO 7 - N.º DE CANDIDATURAS E ÁREAS (HA) DECLARADAS, POR CULTURA RPA - PU2016</v>
      </c>
      <c r="E43" s="12"/>
    </row>
    <row r="44" spans="2:5" ht="4.5" customHeight="1" thickBot="1" x14ac:dyDescent="0.25">
      <c r="B44" s="334"/>
      <c r="C44" s="1"/>
      <c r="D44" s="13"/>
      <c r="E44" s="14"/>
    </row>
    <row r="45" spans="2:5" ht="19.5" customHeight="1" thickTop="1" x14ac:dyDescent="0.2">
      <c r="B45" s="334"/>
      <c r="C45" s="1"/>
      <c r="D45" s="11" t="str">
        <f>GRÁFICO05!AA1</f>
        <v>GRÁFICO 5 - TRANSFERÊNCIAS - N.º DE COMUNICAÇÕES (MODELO T) - PU2016</v>
      </c>
      <c r="E45" s="12"/>
    </row>
    <row r="46" spans="2:5" ht="4.5" customHeight="1" thickBot="1" x14ac:dyDescent="0.25">
      <c r="B46" s="334"/>
      <c r="C46" s="1"/>
      <c r="D46" s="13"/>
      <c r="E46" s="14"/>
    </row>
    <row r="47" spans="2:5" ht="19.5" customHeight="1" thickTop="1" x14ac:dyDescent="0.2">
      <c r="B47" s="334"/>
      <c r="C47" s="1"/>
      <c r="D47" s="11" t="str">
        <f>GRÁFICO06!AA1</f>
        <v>GRÁFICO 6 - TRANSFERÊNCIAS - DIREITOS/ÁREA (HA) (MODELO T) - PU2016</v>
      </c>
      <c r="E47" s="12"/>
    </row>
    <row r="48" spans="2:5" ht="4.5" customHeight="1" thickBot="1" x14ac:dyDescent="0.25">
      <c r="B48" s="334"/>
      <c r="C48" s="1"/>
      <c r="D48" s="15"/>
      <c r="E48" s="14"/>
    </row>
    <row r="49" spans="2:5" ht="19.5" customHeight="1" thickTop="1" x14ac:dyDescent="0.2">
      <c r="B49" s="334"/>
      <c r="C49" s="1"/>
      <c r="D49" s="11" t="str">
        <f>GRÁFICO07!AA1</f>
        <v>GRÁFICO 7 - TRANSFERÊNCIAS - N.º DE COMUNICAÇÕES POR TIPO (MODELO T - RPB) - PU2016</v>
      </c>
      <c r="E49" s="12"/>
    </row>
    <row r="50" spans="2:5" ht="4.5" customHeight="1" thickBot="1" x14ac:dyDescent="0.25">
      <c r="B50" s="334"/>
      <c r="C50" s="1"/>
      <c r="D50" s="15"/>
      <c r="E50" s="14"/>
    </row>
    <row r="51" spans="2:5" ht="19.5" customHeight="1" thickTop="1" x14ac:dyDescent="0.2">
      <c r="B51" s="334"/>
      <c r="C51" s="1"/>
      <c r="D51" s="11" t="str">
        <f>GRÁFICO08!AA1</f>
        <v>GRÁFICO 8 -  TRANSFERÊNCIAS - DIREITOS POR TIPO (MODELO T - RPB) - PU2016</v>
      </c>
      <c r="E51" s="12"/>
    </row>
    <row r="52" spans="2:5" ht="4.5" customHeight="1" thickBot="1" x14ac:dyDescent="0.25">
      <c r="B52" s="334"/>
      <c r="C52" s="1"/>
      <c r="D52" s="15"/>
      <c r="E52" s="14"/>
    </row>
    <row r="53" spans="2:5" ht="19.5" customHeight="1" thickTop="1" x14ac:dyDescent="0.2">
      <c r="B53" s="334"/>
      <c r="C53" s="1"/>
      <c r="D53" s="336" t="str">
        <f>'QUADRO08 - CONTINENTE'!A1</f>
        <v>QUADRO 8 - N.º DE CANDIDATURAS, ÁREAS (HA) E ANIMAIS DECLARADOS, POR MEDIDA ASA - PU2016</v>
      </c>
      <c r="E53" s="12" t="str">
        <f>'QUADRO08 - CONTINENTE'!A3</f>
        <v>CONTINENTE</v>
      </c>
    </row>
    <row r="54" spans="2:5" ht="2.25" customHeight="1" thickBot="1" x14ac:dyDescent="0.25">
      <c r="B54" s="334"/>
      <c r="C54" s="1"/>
      <c r="D54" s="337"/>
      <c r="E54" s="14"/>
    </row>
    <row r="55" spans="2:5" ht="19.5" customHeight="1" thickTop="1" x14ac:dyDescent="0.2">
      <c r="B55" s="334"/>
      <c r="C55" s="1"/>
      <c r="D55" s="338"/>
      <c r="E55" s="12" t="str">
        <f>'QUADRO08 - MADEIRA'!A3</f>
        <v>MADEIRA</v>
      </c>
    </row>
    <row r="56" spans="2:5" ht="4.5" customHeight="1" thickBot="1" x14ac:dyDescent="0.25">
      <c r="B56" s="334"/>
      <c r="C56" s="1"/>
      <c r="D56" s="15"/>
      <c r="E56" s="14"/>
    </row>
    <row r="57" spans="2:5" ht="19.5" customHeight="1" thickTop="1" x14ac:dyDescent="0.2">
      <c r="B57" s="334"/>
      <c r="C57" s="1"/>
      <c r="D57" s="11" t="str">
        <f>QUADRO09!A1</f>
        <v>QUADRO 9 - N.º DE CANDIDATURAS PU E POR REGIÃO - PU2016/PU2015</v>
      </c>
      <c r="E57" s="12"/>
    </row>
    <row r="58" spans="2:5" ht="4.5" customHeight="1" thickBot="1" x14ac:dyDescent="0.25">
      <c r="B58" s="334"/>
      <c r="C58" s="1"/>
      <c r="D58" s="15"/>
      <c r="E58" s="14"/>
    </row>
    <row r="59" spans="2:5" ht="19.5" customHeight="1" thickTop="1" x14ac:dyDescent="0.2">
      <c r="B59" s="334"/>
      <c r="C59" s="1"/>
      <c r="D59" s="11" t="str">
        <f>QUADRO09!AA1</f>
        <v>GRÁFICO 9 - NÚMERO DE CANDIDATURAS PU, POR REGIÃO - PU2016</v>
      </c>
      <c r="E59" s="12"/>
    </row>
    <row r="60" spans="2:5" ht="4.5" customHeight="1" thickBot="1" x14ac:dyDescent="0.25">
      <c r="B60" s="334"/>
      <c r="C60" s="1"/>
      <c r="D60" s="15"/>
      <c r="E60" s="14"/>
    </row>
    <row r="61" spans="2:5" ht="19.5" customHeight="1" thickTop="1" x14ac:dyDescent="0.2">
      <c r="B61" s="334"/>
      <c r="C61" s="1"/>
      <c r="D61" s="11" t="str">
        <f>QUADRO09!AA2</f>
        <v>GRÁFICO 10 - NÚMERO DE CANDIDATURAS PU, POR REGIÃO - PU2015</v>
      </c>
      <c r="E61" s="12"/>
    </row>
    <row r="62" spans="2:5" ht="4.5" customHeight="1" thickBot="1" x14ac:dyDescent="0.25">
      <c r="B62" s="334"/>
      <c r="C62" s="1"/>
      <c r="D62" s="15"/>
      <c r="E62" s="14"/>
    </row>
    <row r="63" spans="2:5" ht="19.5" customHeight="1" thickTop="1" x14ac:dyDescent="0.2">
      <c r="B63" s="334"/>
      <c r="C63" s="1"/>
      <c r="D63" s="11" t="str">
        <f>QUADRO10!A1</f>
        <v>QUADRO 10 - N.º DE CANDIDATURAS RPB, ÁREA (HA) E POR REGIÃO - PU2016</v>
      </c>
      <c r="E63" s="12"/>
    </row>
    <row r="64" spans="2:5" ht="4.5" customHeight="1" thickBot="1" x14ac:dyDescent="0.25">
      <c r="B64" s="334"/>
      <c r="C64" s="1"/>
      <c r="D64" s="15"/>
      <c r="E64" s="14"/>
    </row>
    <row r="65" spans="2:5" ht="19.5" customHeight="1" thickTop="1" x14ac:dyDescent="0.2">
      <c r="B65" s="334"/>
      <c r="C65" s="1"/>
      <c r="D65" s="11" t="str">
        <f>QUADRO10!AA1</f>
        <v>GRÁFICO 11 - NÚMERO DE CANDIDATURAS RPB, POR REGIÃO - PU2016</v>
      </c>
      <c r="E65" s="12"/>
    </row>
    <row r="66" spans="2:5" ht="4.5" customHeight="1" thickBot="1" x14ac:dyDescent="0.25">
      <c r="B66" s="334"/>
      <c r="C66" s="1"/>
      <c r="D66" s="15"/>
      <c r="E66" s="14"/>
    </row>
    <row r="67" spans="2:5" ht="19.5" customHeight="1" thickTop="1" x14ac:dyDescent="0.2">
      <c r="B67" s="334"/>
      <c r="C67" s="1"/>
      <c r="D67" s="11" t="str">
        <f>QUADRO10!AA2</f>
        <v>GRÁFICO 12 - ÁREA RPB, POR REGIÃO - PU2016</v>
      </c>
      <c r="E67" s="12"/>
    </row>
    <row r="68" spans="2:5" ht="4.5" customHeight="1" thickBot="1" x14ac:dyDescent="0.25">
      <c r="B68" s="334"/>
      <c r="C68" s="1"/>
      <c r="D68" s="15"/>
      <c r="E68" s="14"/>
    </row>
    <row r="69" spans="2:5" ht="19.5" customHeight="1" thickTop="1" x14ac:dyDescent="0.2">
      <c r="B69" s="334"/>
      <c r="C69" s="1"/>
      <c r="D69" s="11" t="str">
        <f>QUADRO11!A1</f>
        <v>QUADRO 11 - N.º DE CANDIDATURAS RPA, ÁREA (HA), POR REGIÃO - PU2016</v>
      </c>
      <c r="E69" s="12"/>
    </row>
    <row r="70" spans="2:5" ht="4.5" customHeight="1" thickBot="1" x14ac:dyDescent="0.25">
      <c r="B70" s="334"/>
      <c r="C70" s="1"/>
      <c r="D70" s="15"/>
      <c r="E70" s="14"/>
    </row>
    <row r="71" spans="2:5" ht="19.5" customHeight="1" thickTop="1" x14ac:dyDescent="0.2">
      <c r="B71" s="334"/>
      <c r="C71" s="1"/>
      <c r="D71" s="11" t="str">
        <f>QUADRO11!AA1</f>
        <v>GRÁFICO 13 - NÚMERO DE CANDIDATURAS RPA, POR REGIÃO - PU2016</v>
      </c>
      <c r="E71" s="12"/>
    </row>
    <row r="72" spans="2:5" ht="4.5" customHeight="1" thickBot="1" x14ac:dyDescent="0.25">
      <c r="B72" s="334"/>
      <c r="C72" s="1"/>
      <c r="D72" s="15"/>
      <c r="E72" s="14"/>
    </row>
    <row r="73" spans="2:5" ht="19.5" customHeight="1" thickTop="1" x14ac:dyDescent="0.2">
      <c r="B73" s="334"/>
      <c r="C73" s="1"/>
      <c r="D73" s="11" t="str">
        <f>QUADRO11!AA2</f>
        <v>GRÁFICO 14 - ÁREA RPA, POR REGIÃO - PU2016</v>
      </c>
      <c r="E73" s="12"/>
    </row>
    <row r="74" spans="2:5" ht="4.5" customHeight="1" thickBot="1" x14ac:dyDescent="0.25">
      <c r="B74" s="334"/>
      <c r="C74" s="1"/>
      <c r="D74" s="15"/>
      <c r="E74" s="14"/>
    </row>
    <row r="75" spans="2:5" ht="19.5" customHeight="1" thickTop="1" x14ac:dyDescent="0.2">
      <c r="B75" s="334"/>
      <c r="C75" s="1"/>
      <c r="D75" s="11" t="str">
        <f>QUADRO12!A1</f>
        <v>QUADRO 12 - N.º DE CANDIDATURAS MZD, ÁREA (HA) E POR REGIÃO - PU2016/PU2015</v>
      </c>
      <c r="E75" s="12"/>
    </row>
    <row r="76" spans="2:5" ht="4.5" customHeight="1" thickBot="1" x14ac:dyDescent="0.25">
      <c r="B76" s="334"/>
      <c r="C76" s="1"/>
      <c r="D76" s="15"/>
      <c r="E76" s="14"/>
    </row>
    <row r="77" spans="2:5" ht="19.5" customHeight="1" thickTop="1" x14ac:dyDescent="0.2">
      <c r="B77" s="334"/>
      <c r="C77" s="1"/>
      <c r="D77" s="11" t="str">
        <f>QUADRO12!AA1</f>
        <v>GRÁFICO 15 - NÚMERO DE CANDIDATURAS MZD, POR REGIÃO - PU2016</v>
      </c>
      <c r="E77" s="12"/>
    </row>
    <row r="78" spans="2:5" ht="4.5" customHeight="1" thickBot="1" x14ac:dyDescent="0.25">
      <c r="B78" s="334"/>
      <c r="C78" s="1"/>
      <c r="D78" s="15"/>
      <c r="E78" s="14"/>
    </row>
    <row r="79" spans="2:5" ht="19.5" customHeight="1" thickTop="1" x14ac:dyDescent="0.2">
      <c r="B79" s="334"/>
      <c r="C79" s="1"/>
      <c r="D79" s="11" t="str">
        <f>QUADRO12!AA2</f>
        <v>GRÁFICO 16 - ÁREA MZD, POR REGIÃO - PU2016</v>
      </c>
      <c r="E79" s="12"/>
    </row>
    <row r="80" spans="2:5" ht="4.5" customHeight="1" thickBot="1" x14ac:dyDescent="0.25">
      <c r="B80" s="334"/>
      <c r="C80" s="1"/>
      <c r="D80" s="15"/>
      <c r="E80" s="14"/>
    </row>
    <row r="81" spans="2:5" ht="19.5" customHeight="1" thickTop="1" x14ac:dyDescent="0.2">
      <c r="B81" s="334"/>
      <c r="C81" s="1"/>
      <c r="D81" s="11" t="str">
        <f>QUADRO12!AA3</f>
        <v>GRÁFICO 17 - NÚMERO DE CANDIDATURAS MZD, POR REGIÃO - PU2015</v>
      </c>
      <c r="E81" s="12"/>
    </row>
    <row r="82" spans="2:5" ht="4.5" customHeight="1" thickBot="1" x14ac:dyDescent="0.25">
      <c r="B82" s="334"/>
      <c r="C82" s="1"/>
      <c r="D82" s="15"/>
      <c r="E82" s="14"/>
    </row>
    <row r="83" spans="2:5" ht="19.5" customHeight="1" thickTop="1" x14ac:dyDescent="0.2">
      <c r="B83" s="334"/>
      <c r="C83" s="1"/>
      <c r="D83" s="11" t="str">
        <f>QUADRO12!AA4</f>
        <v>GRÁFICO 18 - ÁREA MZD, POR REGIÃO - PU2015</v>
      </c>
      <c r="E83" s="12"/>
    </row>
    <row r="84" spans="2:5" ht="4.5" customHeight="1" thickBot="1" x14ac:dyDescent="0.25">
      <c r="B84" s="334"/>
      <c r="C84" s="1"/>
      <c r="D84" s="15"/>
      <c r="E84" s="14"/>
    </row>
    <row r="85" spans="2:5" ht="19.5" customHeight="1" thickTop="1" x14ac:dyDescent="0.2">
      <c r="B85" s="334"/>
      <c r="C85" s="1"/>
      <c r="D85" s="11" t="str">
        <f>QUADRO13!A1</f>
        <v>QUADRO 13 - N.º DE CANDIDATURAS ASA, ÁREA (HA) E ANIMAIS (CN), POR REGIÃO - PU2016/PU2015</v>
      </c>
      <c r="E85" s="12"/>
    </row>
    <row r="86" spans="2:5" ht="4.5" customHeight="1" thickBot="1" x14ac:dyDescent="0.25">
      <c r="B86" s="334"/>
      <c r="C86" s="1"/>
      <c r="D86" s="15"/>
      <c r="E86" s="14"/>
    </row>
    <row r="87" spans="2:5" ht="19.5" customHeight="1" thickTop="1" x14ac:dyDescent="0.2">
      <c r="B87" s="334"/>
      <c r="C87" s="1"/>
      <c r="D87" s="11" t="str">
        <f>QUADRO13!AA1</f>
        <v>GRÁFICO 19 - NÚMERO DE CANDIDATURAS ASA, POR REGIÃO - PU2016</v>
      </c>
      <c r="E87" s="12"/>
    </row>
    <row r="88" spans="2:5" ht="4.5" customHeight="1" thickBot="1" x14ac:dyDescent="0.25">
      <c r="B88" s="334"/>
      <c r="C88" s="1"/>
      <c r="D88" s="15"/>
      <c r="E88" s="14"/>
    </row>
    <row r="89" spans="2:5" ht="19.5" customHeight="1" thickTop="1" x14ac:dyDescent="0.2">
      <c r="B89" s="334"/>
      <c r="C89" s="1"/>
      <c r="D89" s="11" t="str">
        <f>QUADRO13!AA2</f>
        <v>GRÁFICO 20 - ÁREA ASA, POR REGIÃO - PU2016</v>
      </c>
      <c r="E89" s="12"/>
    </row>
    <row r="90" spans="2:5" ht="4.5" customHeight="1" thickBot="1" x14ac:dyDescent="0.25">
      <c r="B90" s="334"/>
      <c r="C90" s="1"/>
      <c r="D90" s="15"/>
      <c r="E90" s="14"/>
    </row>
    <row r="91" spans="2:5" ht="19.5" customHeight="1" thickTop="1" x14ac:dyDescent="0.2">
      <c r="B91" s="334"/>
      <c r="C91" s="1"/>
      <c r="D91" s="11" t="str">
        <f>QUADRO13!AA3</f>
        <v>GRÁFICO 21 - ANIMAIS ASA, POR REGIÃO - PU2016</v>
      </c>
      <c r="E91" s="12"/>
    </row>
    <row r="92" spans="2:5" ht="4.5" customHeight="1" thickBot="1" x14ac:dyDescent="0.25">
      <c r="B92" s="334"/>
      <c r="C92" s="1"/>
      <c r="D92" s="15"/>
      <c r="E92" s="14"/>
    </row>
    <row r="93" spans="2:5" ht="19.5" customHeight="1" thickTop="1" x14ac:dyDescent="0.2">
      <c r="B93" s="334"/>
      <c r="C93" s="1"/>
      <c r="D93" s="11" t="str">
        <f>QUADRO13!AA4</f>
        <v>GRÁFICO 22 - NÚMERO DE CANDIDATURAS ASA, POR REGIÃO - PU2015</v>
      </c>
      <c r="E93" s="12"/>
    </row>
    <row r="94" spans="2:5" ht="4.5" customHeight="1" thickBot="1" x14ac:dyDescent="0.25">
      <c r="B94" s="334"/>
      <c r="C94" s="1"/>
      <c r="D94" s="15"/>
      <c r="E94" s="14"/>
    </row>
    <row r="95" spans="2:5" ht="19.5" customHeight="1" thickTop="1" x14ac:dyDescent="0.2">
      <c r="B95" s="334"/>
      <c r="C95" s="1"/>
      <c r="D95" s="11" t="str">
        <f>QUADRO13!AA5</f>
        <v>GRÁFICO 23 - ÁREA ASA, POR REGIÃO - PU2015</v>
      </c>
      <c r="E95" s="12"/>
    </row>
    <row r="96" spans="2:5" ht="4.5" customHeight="1" thickBot="1" x14ac:dyDescent="0.25">
      <c r="B96" s="334"/>
      <c r="C96" s="1"/>
      <c r="D96" s="15"/>
      <c r="E96" s="14"/>
    </row>
    <row r="97" spans="1:16" ht="19.5" customHeight="1" thickTop="1" x14ac:dyDescent="0.2">
      <c r="B97" s="334"/>
      <c r="C97" s="1"/>
      <c r="D97" s="11" t="str">
        <f>QUADRO13!AA6</f>
        <v>GRÁFICO 24 - ANIMAIS ASA, POR REGIÃO - PU2015</v>
      </c>
      <c r="E97" s="12"/>
    </row>
    <row r="98" spans="1:16" ht="4.5" customHeight="1" thickBot="1" x14ac:dyDescent="0.25">
      <c r="B98" s="334"/>
      <c r="C98" s="1"/>
      <c r="D98" s="15"/>
      <c r="E98" s="14"/>
    </row>
    <row r="99" spans="1:16" ht="19.5" customHeight="1" thickTop="1" x14ac:dyDescent="0.2">
      <c r="B99" s="335"/>
      <c r="C99" s="1"/>
      <c r="D99" s="11" t="str">
        <f>QUADRO14!B1</f>
        <v>QUADRO 14 - N.º DE CANDIDATURAS PU POR ENTIDADE RECETORA - PU2016/PU2015</v>
      </c>
      <c r="E99" s="12"/>
    </row>
    <row r="100" spans="1:16" ht="4.5" customHeight="1" thickBot="1" x14ac:dyDescent="0.25">
      <c r="B100" s="16"/>
      <c r="C100" s="1"/>
      <c r="D100" s="17"/>
      <c r="E100" s="18"/>
    </row>
    <row r="101" spans="1:16" s="23" customFormat="1" ht="3.95" customHeight="1" thickTop="1" x14ac:dyDescent="0.2">
      <c r="A101" s="1"/>
      <c r="B101" s="19"/>
      <c r="C101" s="20"/>
      <c r="D101" s="20"/>
      <c r="E101" s="21"/>
      <c r="F101" s="1"/>
      <c r="G101" s="22"/>
      <c r="H101" s="22"/>
      <c r="I101" s="22"/>
      <c r="J101" s="22"/>
      <c r="K101" s="22"/>
      <c r="L101" s="22"/>
      <c r="P101" s="24"/>
    </row>
    <row r="102" spans="1:16" s="7" customFormat="1" ht="6" customHeight="1" thickBot="1" x14ac:dyDescent="0.25">
      <c r="A102" s="1"/>
      <c r="D102" s="25"/>
      <c r="E102" s="26"/>
      <c r="F102" s="1"/>
    </row>
    <row r="103" spans="1:16" ht="19.5" customHeight="1" thickTop="1" x14ac:dyDescent="0.2">
      <c r="B103" s="332" t="s">
        <v>496</v>
      </c>
      <c r="C103" s="1"/>
      <c r="D103" s="11" t="str">
        <f>QUADRO15!A1</f>
        <v>QUADRO 15 - Nº DE ATENDIMENTOS DE PARCELÁRIO, NO PERÍODO DE CANDIDATURAS DO PU2016, POR ENTIDADE (ACUMULADO)</v>
      </c>
      <c r="E103" s="12"/>
    </row>
    <row r="104" spans="1:16" ht="4.5" customHeight="1" thickBot="1" x14ac:dyDescent="0.25">
      <c r="B104" s="332"/>
      <c r="C104" s="1"/>
      <c r="D104" s="15"/>
      <c r="E104" s="14"/>
    </row>
    <row r="105" spans="1:16" ht="19.5" customHeight="1" thickTop="1" x14ac:dyDescent="0.2">
      <c r="B105" s="332"/>
      <c r="C105" s="1"/>
      <c r="D105" s="11" t="str">
        <f>GRÁFICO25!AA1</f>
        <v>GRÁFICO 25 - DISTRIBUIÇÃO DO ATENDIMENTO DO PARCELÁRIO, POR ENTIDADE (ACUMULADO) - PU2016</v>
      </c>
      <c r="E105" s="12"/>
    </row>
    <row r="106" spans="1:16" ht="4.5" customHeight="1" thickBot="1" x14ac:dyDescent="0.25">
      <c r="B106" s="332"/>
      <c r="C106" s="1"/>
      <c r="D106" s="15"/>
      <c r="E106" s="14"/>
    </row>
    <row r="107" spans="1:16" ht="19.5" customHeight="1" thickTop="1" x14ac:dyDescent="0.2">
      <c r="B107" s="332"/>
      <c r="C107" s="1"/>
      <c r="D107" s="11" t="str">
        <f>QUADRO16!A1</f>
        <v>QUADRO 16 - Nº DE ATENDIMENTOS DE PARCELÁRIO, NO PERÍODO DE CANDIDATURAS, POR ENTIDADE - PU2016/PU2015</v>
      </c>
      <c r="E107" s="12"/>
    </row>
    <row r="108" spans="1:16" ht="4.5" customHeight="1" thickBot="1" x14ac:dyDescent="0.25">
      <c r="B108" s="332"/>
      <c r="C108" s="1"/>
      <c r="D108" s="15"/>
      <c r="E108" s="14"/>
    </row>
    <row r="109" spans="1:16" ht="19.5" customHeight="1" thickTop="1" x14ac:dyDescent="0.2">
      <c r="B109" s="332"/>
      <c r="C109" s="1"/>
      <c r="D109" s="11" t="str">
        <f>QUADRO17!A1</f>
        <v>QUADRO 17 - COMPARAÇÃO DO Nº DE ATENDIMENTOS DE PARCELÁRIO, NO PERÍODO DE CANDIDATURAS - PU2016/PU2015</v>
      </c>
      <c r="E109" s="12"/>
    </row>
    <row r="110" spans="1:16" ht="4.5" customHeight="1" thickBot="1" x14ac:dyDescent="0.25">
      <c r="B110" s="332"/>
      <c r="C110" s="1"/>
      <c r="D110" s="15"/>
      <c r="E110" s="14"/>
    </row>
    <row r="111" spans="1:16" ht="19.5" customHeight="1" thickTop="1" x14ac:dyDescent="0.2">
      <c r="B111" s="332"/>
      <c r="C111" s="1"/>
      <c r="D111" s="11" t="str">
        <f>QUADRO17!AA1</f>
        <v>GRÁFICO 26 - COMPARAÇÃO DO N.º DE ATENDIMENTOS DO PARCELÁRIO - PU2016/PU2015</v>
      </c>
      <c r="E111" s="12"/>
    </row>
    <row r="112" spans="1:16" ht="4.5" customHeight="1" thickBot="1" x14ac:dyDescent="0.25">
      <c r="B112" s="332"/>
      <c r="C112" s="1"/>
      <c r="D112" s="15"/>
      <c r="E112" s="14"/>
    </row>
    <row r="113" spans="1:16" ht="19.5" customHeight="1" thickTop="1" x14ac:dyDescent="0.2">
      <c r="B113" s="332"/>
      <c r="C113" s="1"/>
      <c r="D113" s="11" t="str">
        <f>QUADRO18!A1</f>
        <v>QUADRO 18 - TIPOS DE AÇÕES EFETUADAS NAS PARCELAS (ACUMULADO) - PU2016</v>
      </c>
      <c r="E113" s="12"/>
    </row>
    <row r="114" spans="1:16" ht="4.5" customHeight="1" thickBot="1" x14ac:dyDescent="0.25">
      <c r="B114" s="332"/>
      <c r="C114" s="1"/>
      <c r="D114" s="15"/>
      <c r="E114" s="14"/>
    </row>
    <row r="115" spans="1:16" ht="19.5" customHeight="1" thickTop="1" x14ac:dyDescent="0.2">
      <c r="B115" s="333"/>
      <c r="C115" s="1"/>
      <c r="D115" s="11" t="str">
        <f>QUADRO19!A1</f>
        <v>QUADRO 19 - VISITAS DE CAMPO PARCELÁRIO NO PERÍODO DE 2016-02-15 A 2016-07-11 (ACUMULADO)</v>
      </c>
      <c r="E115" s="12"/>
    </row>
    <row r="116" spans="1:16" ht="4.5" customHeight="1" thickBot="1" x14ac:dyDescent="0.25">
      <c r="B116" s="16"/>
      <c r="C116" s="1"/>
      <c r="D116" s="17"/>
      <c r="E116" s="18"/>
    </row>
    <row r="117" spans="1:16" s="23" customFormat="1" ht="3.95" customHeight="1" thickTop="1" x14ac:dyDescent="0.2">
      <c r="A117" s="1"/>
      <c r="B117" s="19"/>
      <c r="C117" s="20"/>
      <c r="D117" s="20"/>
      <c r="E117" s="21"/>
      <c r="F117" s="1"/>
      <c r="G117" s="22"/>
      <c r="H117" s="22"/>
      <c r="I117" s="22"/>
      <c r="J117" s="22"/>
      <c r="K117" s="22"/>
      <c r="L117" s="22"/>
      <c r="P117" s="24"/>
    </row>
    <row r="118" spans="1:16" s="7" customFormat="1" ht="6" customHeight="1" thickBot="1" x14ac:dyDescent="0.25">
      <c r="A118" s="1"/>
      <c r="D118" s="25"/>
      <c r="E118" s="26"/>
      <c r="F118" s="1"/>
    </row>
    <row r="119" spans="1:16" ht="19.5" customHeight="1" thickTop="1" x14ac:dyDescent="0.2">
      <c r="B119" s="334" t="s">
        <v>497</v>
      </c>
      <c r="C119" s="1"/>
      <c r="D119" s="11" t="str">
        <f>QUADRO20E21!A1</f>
        <v>QUADRO 20 - UTILIZADORES E FORMULÁRIOS IB (ACUMULADO), NO PERÍODO DE CANDIDATURAS - PU2016</v>
      </c>
      <c r="E119" s="12"/>
    </row>
    <row r="120" spans="1:16" ht="4.5" customHeight="1" thickBot="1" x14ac:dyDescent="0.25">
      <c r="B120" s="334"/>
      <c r="C120" s="1"/>
      <c r="D120" s="15"/>
      <c r="E120" s="14"/>
    </row>
    <row r="121" spans="1:16" ht="19.5" customHeight="1" thickTop="1" x14ac:dyDescent="0.2">
      <c r="B121" s="334"/>
      <c r="C121" s="1"/>
      <c r="D121" s="11" t="str">
        <f>QUADRO20E21!A14</f>
        <v>QUADRO 21 - FORMULÁRIOS IB TIPO DE ALTERAÇÕES (ACUMULADO) - PU2016</v>
      </c>
      <c r="E121" s="12"/>
    </row>
    <row r="122" spans="1:16" ht="4.5" customHeight="1" thickBot="1" x14ac:dyDescent="0.25">
      <c r="B122" s="334"/>
      <c r="C122" s="1"/>
      <c r="D122" s="15"/>
      <c r="E122" s="14"/>
      <c r="F122" s="1"/>
    </row>
    <row r="123" spans="1:16" ht="19.5" customHeight="1" thickTop="1" x14ac:dyDescent="0.2">
      <c r="B123" s="335"/>
      <c r="C123" s="1"/>
      <c r="D123" s="11" t="str">
        <f>QUADRO22!A1</f>
        <v>QUADRO 22 - FORMULÁRIOS IB POR ENTIDADE (ACUMULADO), NO PERÍODO DE CANDIDATURAS PU2016</v>
      </c>
      <c r="E123" s="12"/>
      <c r="F123" s="1"/>
    </row>
    <row r="124" spans="1:16" ht="4.5" customHeight="1" x14ac:dyDescent="0.2">
      <c r="B124" s="1"/>
      <c r="C124" s="1"/>
      <c r="D124" s="27"/>
      <c r="E124" s="28"/>
      <c r="F124" s="1"/>
    </row>
    <row r="125" spans="1:16" s="23" customFormat="1" ht="3.75" customHeight="1" x14ac:dyDescent="0.2">
      <c r="A125" s="1"/>
      <c r="B125" s="29"/>
      <c r="C125" s="29"/>
      <c r="D125" s="29"/>
      <c r="E125" s="30"/>
      <c r="F125" s="1"/>
      <c r="G125" s="22"/>
      <c r="H125" s="22"/>
      <c r="I125" s="22"/>
      <c r="J125" s="22"/>
      <c r="K125" s="22"/>
      <c r="L125" s="22"/>
      <c r="P125" s="24"/>
    </row>
    <row r="126" spans="1:16" s="7" customFormat="1" ht="6" customHeight="1" x14ac:dyDescent="0.2">
      <c r="A126" s="1"/>
      <c r="E126" s="31"/>
      <c r="F126" s="1"/>
    </row>
    <row r="127" spans="1:16" x14ac:dyDescent="0.2">
      <c r="F127" s="1"/>
    </row>
  </sheetData>
  <sheetProtection password="C43B" sheet="1" objects="1" scenarios="1"/>
  <mergeCells count="11">
    <mergeCell ref="B103:B115"/>
    <mergeCell ref="B119:B123"/>
    <mergeCell ref="B5:B99"/>
    <mergeCell ref="D11:D13"/>
    <mergeCell ref="D25:D27"/>
    <mergeCell ref="D29:D31"/>
    <mergeCell ref="D33:D35"/>
    <mergeCell ref="D37:D39"/>
    <mergeCell ref="D53:D55"/>
    <mergeCell ref="D15:D17"/>
    <mergeCell ref="D19:D21"/>
  </mergeCells>
  <hyperlinks>
    <hyperlink ref="D5" location="Glossário!A1" display="Glossário!A1"/>
    <hyperlink ref="D7" location="'Nota Introdutória'!A1" display="'Nota Introdutória'!A1"/>
    <hyperlink ref="D9" location="GRÁFICO01!A1" display="GRÁFICO01!A1"/>
    <hyperlink ref="D23" location="GRÁFICO04!A1" display="GRÁFICO04!A1"/>
    <hyperlink ref="D41" location="QUADRO06!A1" display="QUADRO06!A1"/>
    <hyperlink ref="D43" location="QUADRO07!A1" display="QUADRO07!A1"/>
    <hyperlink ref="D45" location="GRÁFICO05!A1" display="GRÁFICO05!A1"/>
    <hyperlink ref="D47" location="GRÁFICO06!A1" display="GRÁFICO06!A1"/>
    <hyperlink ref="D49" location="GRÁFICO07!A1" display="GRÁFICO07!A1"/>
    <hyperlink ref="D51" location="GRÁFICO08!A1" display="GRÁFICO08!A1"/>
    <hyperlink ref="D57" location="QUADRO09!A1" display="QUADRO09!A1"/>
    <hyperlink ref="D59" location="QUADRO09!A14" display="QUADRO09!A14"/>
    <hyperlink ref="D61" location="QUADRO09!P22" display="QUADRO09!P22"/>
    <hyperlink ref="D63" location="QUADRO10!A1" display="QUADRO10!A1"/>
    <hyperlink ref="D65" location="QUADRO10!A24" display="QUADRO10!A24"/>
    <hyperlink ref="D67" location="QUADRO10!P24" display="QUADRO10!P24"/>
    <hyperlink ref="D69" location="QUADRO11!A1" display="QUADRO11!A1"/>
    <hyperlink ref="D71" location="QUADRO11!A23" display="QUADRO11!A23"/>
    <hyperlink ref="D73" location="QUADRO11!P23" display="QUADRO11!P23"/>
    <hyperlink ref="D75" location="QUADRO12!A1" display="QUADRO12!A1"/>
    <hyperlink ref="D77" location="QUADRO12!A23" display="QUADRO12!A23"/>
    <hyperlink ref="D79" location="QUADRO12!P23" display="QUADRO12!P23"/>
    <hyperlink ref="D81" location="QUADRO12!A50" display="QUADRO12!A50"/>
    <hyperlink ref="D83" location="QUADRO12!P52" display="QUADRO12!P52"/>
    <hyperlink ref="D85" location="QUADRO13!A1" display="QUADRO13!A1"/>
    <hyperlink ref="D87" location="QUADRO13!A21" display="QUADRO13!A21"/>
    <hyperlink ref="D89" location="QUADRO13!P21" display="QUADRO13!P21"/>
    <hyperlink ref="D91" location="QUADRO13!Y21" display="QUADRO13!Y21"/>
    <hyperlink ref="D93" location="QUADRO13!A51" display="QUADRO13!A51"/>
    <hyperlink ref="D95" location="QUADRO13!P51" display="QUADRO13!P51"/>
    <hyperlink ref="D99" location="QUADRO14!A1" display="QUADRO14!A1"/>
    <hyperlink ref="D97" location="QUADRO13!Y51" display="QUADRO13!Y51"/>
    <hyperlink ref="D103" location="QUADRO15!A1" display="QUADRO15!A1"/>
    <hyperlink ref="D105" location="GRÁFICO25!A1" display="GRÁFICO25!A1"/>
    <hyperlink ref="D107" location="QUADRO16!A1" display="QUADRO16!A1"/>
    <hyperlink ref="D109" location="QUADRO17!A1" display="QUADRO17!A1"/>
    <hyperlink ref="D111" location="QUADRO17!A21" display="QUADRO17!A21"/>
    <hyperlink ref="D113" location="QUADRO18!A1" display="QUADRO18!A1"/>
    <hyperlink ref="D115" location="QUADRO19!A1" display="QUADRO19!A1"/>
    <hyperlink ref="D119" location="QUADRO20E21!A1" display="QUADRO20E21!A1"/>
    <hyperlink ref="D121" location="QUADRO20E21!A14" display="QUADRO20E21!A14"/>
    <hyperlink ref="D123" location="QUADRO22!A1" display="QUADRO22!A1"/>
    <hyperlink ref="E11" location="'QUADRO01 - CONTINENTE'!A1" display="'QUADRO01 - CONTINENTE'!A1"/>
    <hyperlink ref="E13" location="'QUADRO01 - MADEIRA'!A1" display="'QUADRO01 - MADEIRA'!A1"/>
    <hyperlink ref="E25" location="'QUADRO02 - CONTINENTE'!A1" display="'QUADRO02 - CONTINENTE'!A1"/>
    <hyperlink ref="E27" location="'QUADRO02 - MADEIRA'!A1" display="'QUADRO02 - MADEIRA'!A1"/>
    <hyperlink ref="E29" location="'QUADRO03 - CONTINENTE'!A1" display="'QUADRO03 - CONTINENTE'!A1"/>
    <hyperlink ref="E31" location="'QUADRO03 - MADEIRA'!A1" display="'QUADRO03 - MADEIRA'!A1"/>
    <hyperlink ref="E33" location="'QUADRO04 - CONTINENTE'!A1" display="'QUADRO04 - CONTINENTE'!A1"/>
    <hyperlink ref="E35" location="'QUADRO04 - MADEIRA'!A1" display="'QUADRO04 - MADEIRA'!A1"/>
    <hyperlink ref="E37" location="'QUADRO05 - CONTINENTE'!A1" display="'QUADRO05 - CONTINENTE'!A1"/>
    <hyperlink ref="E39" location="'QUADRO05 - MADEIRA'!A1" display="'QUADRO05 - MADEIRA'!A1"/>
    <hyperlink ref="E53" location="'QUADRO08 - CONTINENTE'!A1" display="'QUADRO08 - CONTINENTE'!A1"/>
    <hyperlink ref="E55" location="'QUADRO08 - MADEIRA'!A1" display="'QUADRO08 - MADEIRA'!A1"/>
    <hyperlink ref="E15" location="GRÁFICO02!A1" display="GRÁFICO02!A1"/>
    <hyperlink ref="E17" location="GRÁFICO02!G70" display="GRÁFICO02!G70"/>
    <hyperlink ref="E19" location="GRÁFICO03!A1" display="GRÁFICO03!A1"/>
    <hyperlink ref="E21" location="GRÁFICO03!A70" display="GRÁFICO03!A70"/>
  </hyperlinks>
  <printOptions horizontalCentered="1"/>
  <pageMargins left="0.39370078740157483" right="0.43307086614173229" top="1.1417322834645669" bottom="0.47244094488188981" header="0.39370078740157483" footer="0.11811023622047245"/>
  <pageSetup paperSize="9" scale="80" fitToHeight="2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">
    <pageSetUpPr fitToPage="1"/>
  </sheetPr>
  <dimension ref="A1:P192"/>
  <sheetViews>
    <sheetView showGridLines="0" zoomScale="90" zoomScaleNormal="90" workbookViewId="0">
      <pane xSplit="5" ySplit="4" topLeftCell="F5" activePane="bottomRight" state="frozen"/>
      <selection pane="topRight" activeCell="D1" sqref="D1"/>
      <selection pane="bottomLeft" activeCell="A5" sqref="A5"/>
      <selection pane="bottomRight" activeCell="F5" sqref="F5"/>
    </sheetView>
  </sheetViews>
  <sheetFormatPr defaultRowHeight="15" x14ac:dyDescent="0.25"/>
  <cols>
    <col min="1" max="1" width="18.125" style="120" customWidth="1"/>
    <col min="2" max="2" width="0.5" style="308" customWidth="1"/>
    <col min="3" max="3" width="18.125" style="131" customWidth="1"/>
    <col min="4" max="4" width="0.5" style="310" customWidth="1"/>
    <col min="5" max="5" width="26.875" style="131" customWidth="1"/>
    <col min="6" max="6" width="0.5" style="315" customWidth="1"/>
    <col min="7" max="7" width="55" style="132" bestFit="1" customWidth="1"/>
    <col min="8" max="8" width="14.75" style="133" bestFit="1" customWidth="1"/>
    <col min="9" max="9" width="14.375" style="134" bestFit="1" customWidth="1"/>
    <col min="10" max="16384" width="9" style="120"/>
  </cols>
  <sheetData>
    <row r="1" spans="1:16" x14ac:dyDescent="0.25">
      <c r="A1" s="341" t="s">
        <v>573</v>
      </c>
      <c r="B1" s="341"/>
      <c r="C1" s="341"/>
      <c r="D1" s="341"/>
      <c r="E1" s="341"/>
      <c r="F1" s="341"/>
      <c r="G1" s="341"/>
      <c r="H1" s="341"/>
      <c r="I1" s="341"/>
      <c r="J1" s="119"/>
      <c r="K1" s="119"/>
      <c r="L1" s="119"/>
      <c r="M1" s="119"/>
      <c r="N1" s="119"/>
      <c r="O1" s="119"/>
      <c r="P1" s="119"/>
    </row>
    <row r="2" spans="1:16" x14ac:dyDescent="0.25">
      <c r="A2" s="121" t="s">
        <v>299</v>
      </c>
      <c r="B2" s="306"/>
      <c r="C2" s="121"/>
      <c r="D2" s="306"/>
      <c r="E2" s="121"/>
      <c r="F2" s="312"/>
      <c r="G2" s="121"/>
      <c r="H2" s="121"/>
      <c r="I2" s="121"/>
      <c r="J2" s="119"/>
      <c r="K2" s="119"/>
      <c r="L2" s="119"/>
      <c r="M2" s="119"/>
      <c r="N2" s="119"/>
      <c r="O2" s="119"/>
      <c r="P2" s="119"/>
    </row>
    <row r="3" spans="1:16" x14ac:dyDescent="0.25">
      <c r="A3" s="369" t="s">
        <v>230</v>
      </c>
      <c r="B3" s="307"/>
      <c r="C3" s="371" t="s">
        <v>229</v>
      </c>
      <c r="D3" s="309"/>
      <c r="E3" s="371" t="s">
        <v>228</v>
      </c>
      <c r="F3" s="313"/>
      <c r="G3" s="369" t="s">
        <v>227</v>
      </c>
      <c r="H3" s="382">
        <v>2016</v>
      </c>
      <c r="I3" s="383"/>
    </row>
    <row r="4" spans="1:16" x14ac:dyDescent="0.25">
      <c r="A4" s="370"/>
      <c r="C4" s="372"/>
      <c r="E4" s="372"/>
      <c r="G4" s="384"/>
      <c r="H4" s="50" t="s">
        <v>226</v>
      </c>
      <c r="I4" s="122" t="s">
        <v>225</v>
      </c>
    </row>
    <row r="5" spans="1:16" ht="15" customHeight="1" x14ac:dyDescent="0.25">
      <c r="A5" s="376" t="s">
        <v>103</v>
      </c>
      <c r="C5" s="380" t="s">
        <v>181</v>
      </c>
      <c r="E5" s="380" t="s">
        <v>224</v>
      </c>
      <c r="G5" s="123" t="s">
        <v>223</v>
      </c>
      <c r="H5" s="64">
        <v>6481</v>
      </c>
      <c r="I5" s="124">
        <v>8421.48</v>
      </c>
    </row>
    <row r="6" spans="1:16" x14ac:dyDescent="0.25">
      <c r="A6" s="375"/>
      <c r="B6" s="311"/>
      <c r="C6" s="373"/>
      <c r="D6" s="311"/>
      <c r="E6" s="373"/>
      <c r="G6" s="123" t="s">
        <v>222</v>
      </c>
      <c r="H6" s="64">
        <v>261</v>
      </c>
      <c r="I6" s="124">
        <v>285.2</v>
      </c>
    </row>
    <row r="7" spans="1:16" x14ac:dyDescent="0.25">
      <c r="A7" s="375"/>
      <c r="B7" s="311"/>
      <c r="C7" s="373"/>
      <c r="D7" s="311"/>
      <c r="E7" s="373"/>
      <c r="G7" s="123" t="s">
        <v>221</v>
      </c>
      <c r="H7" s="64">
        <v>5</v>
      </c>
      <c r="I7" s="124">
        <v>2.97</v>
      </c>
    </row>
    <row r="8" spans="1:16" x14ac:dyDescent="0.25">
      <c r="A8" s="375"/>
      <c r="B8" s="311"/>
      <c r="C8" s="373"/>
      <c r="D8" s="311"/>
      <c r="E8" s="373"/>
      <c r="G8" s="123" t="s">
        <v>220</v>
      </c>
      <c r="H8" s="64">
        <v>275</v>
      </c>
      <c r="I8" s="124">
        <v>936.96</v>
      </c>
    </row>
    <row r="9" spans="1:16" ht="15.75" thickBot="1" x14ac:dyDescent="0.3">
      <c r="A9" s="375"/>
      <c r="B9" s="311"/>
      <c r="C9" s="373"/>
      <c r="D9" s="311"/>
      <c r="E9" s="373"/>
      <c r="G9" s="123" t="s">
        <v>219</v>
      </c>
      <c r="H9" s="64">
        <v>828</v>
      </c>
      <c r="I9" s="124">
        <v>522.32000000000005</v>
      </c>
    </row>
    <row r="10" spans="1:16" ht="15.75" thickTop="1" x14ac:dyDescent="0.25">
      <c r="A10" s="375"/>
      <c r="B10" s="311"/>
      <c r="C10" s="373"/>
      <c r="D10" s="311"/>
      <c r="E10" s="374"/>
      <c r="F10" s="314"/>
      <c r="G10" s="91" t="s">
        <v>218</v>
      </c>
      <c r="H10" s="125">
        <v>7326</v>
      </c>
      <c r="I10" s="126">
        <v>10168.93</v>
      </c>
    </row>
    <row r="11" spans="1:16" ht="15" customHeight="1" x14ac:dyDescent="0.25">
      <c r="A11" s="375"/>
      <c r="B11" s="311"/>
      <c r="C11" s="373"/>
      <c r="D11" s="305"/>
      <c r="E11" s="380" t="s">
        <v>217</v>
      </c>
      <c r="F11" s="314"/>
      <c r="G11" s="123" t="s">
        <v>216</v>
      </c>
      <c r="H11" s="64">
        <v>1465</v>
      </c>
      <c r="I11" s="124">
        <v>4939.37</v>
      </c>
    </row>
    <row r="12" spans="1:16" x14ac:dyDescent="0.25">
      <c r="A12" s="375"/>
      <c r="B12" s="311"/>
      <c r="C12" s="373"/>
      <c r="D12" s="305"/>
      <c r="E12" s="373"/>
      <c r="F12" s="314"/>
      <c r="G12" s="123" t="s">
        <v>215</v>
      </c>
      <c r="H12" s="64">
        <v>11898</v>
      </c>
      <c r="I12" s="124">
        <v>22474.19</v>
      </c>
    </row>
    <row r="13" spans="1:16" x14ac:dyDescent="0.25">
      <c r="A13" s="375"/>
      <c r="B13" s="311"/>
      <c r="C13" s="373"/>
      <c r="D13" s="305"/>
      <c r="E13" s="373"/>
      <c r="F13" s="314"/>
      <c r="G13" s="123" t="s">
        <v>214</v>
      </c>
      <c r="H13" s="64">
        <v>426</v>
      </c>
      <c r="I13" s="124">
        <v>246.3</v>
      </c>
    </row>
    <row r="14" spans="1:16" x14ac:dyDescent="0.25">
      <c r="A14" s="375"/>
      <c r="B14" s="311"/>
      <c r="C14" s="373"/>
      <c r="D14" s="305"/>
      <c r="E14" s="373"/>
      <c r="F14" s="314"/>
      <c r="G14" s="123" t="s">
        <v>213</v>
      </c>
      <c r="H14" s="64">
        <v>19616</v>
      </c>
      <c r="I14" s="124">
        <v>35748.14</v>
      </c>
    </row>
    <row r="15" spans="1:16" x14ac:dyDescent="0.25">
      <c r="A15" s="375"/>
      <c r="B15" s="311"/>
      <c r="C15" s="373"/>
      <c r="D15" s="305"/>
      <c r="E15" s="373"/>
      <c r="F15" s="314"/>
      <c r="G15" s="123" t="s">
        <v>212</v>
      </c>
      <c r="H15" s="64">
        <v>2287</v>
      </c>
      <c r="I15" s="124">
        <v>2007.28</v>
      </c>
    </row>
    <row r="16" spans="1:16" x14ac:dyDescent="0.25">
      <c r="A16" s="375"/>
      <c r="B16" s="311"/>
      <c r="C16" s="373"/>
      <c r="D16" s="305"/>
      <c r="E16" s="373"/>
      <c r="F16" s="314"/>
      <c r="G16" s="123" t="s">
        <v>211</v>
      </c>
      <c r="H16" s="64">
        <v>1012</v>
      </c>
      <c r="I16" s="124">
        <v>25147.81</v>
      </c>
    </row>
    <row r="17" spans="1:9" x14ac:dyDescent="0.25">
      <c r="A17" s="375"/>
      <c r="B17" s="311"/>
      <c r="C17" s="373"/>
      <c r="D17" s="305"/>
      <c r="E17" s="373"/>
      <c r="F17" s="314"/>
      <c r="G17" s="123" t="s">
        <v>210</v>
      </c>
      <c r="H17" s="64">
        <v>16</v>
      </c>
      <c r="I17" s="124">
        <v>38.130000000000003</v>
      </c>
    </row>
    <row r="18" spans="1:9" ht="15.75" thickBot="1" x14ac:dyDescent="0.3">
      <c r="A18" s="375"/>
      <c r="B18" s="311"/>
      <c r="C18" s="373"/>
      <c r="D18" s="305"/>
      <c r="E18" s="373"/>
      <c r="F18" s="314"/>
      <c r="G18" s="123" t="s">
        <v>209</v>
      </c>
      <c r="H18" s="64">
        <v>1377</v>
      </c>
      <c r="I18" s="124">
        <v>1263.55</v>
      </c>
    </row>
    <row r="19" spans="1:9" ht="15.75" thickTop="1" x14ac:dyDescent="0.25">
      <c r="A19" s="375"/>
      <c r="B19" s="311"/>
      <c r="C19" s="373"/>
      <c r="D19" s="305"/>
      <c r="E19" s="374"/>
      <c r="F19" s="314"/>
      <c r="G19" s="91" t="s">
        <v>208</v>
      </c>
      <c r="H19" s="125">
        <v>33130</v>
      </c>
      <c r="I19" s="126">
        <v>91864.77</v>
      </c>
    </row>
    <row r="20" spans="1:9" ht="15" customHeight="1" x14ac:dyDescent="0.25">
      <c r="A20" s="375"/>
      <c r="B20" s="311"/>
      <c r="C20" s="373"/>
      <c r="D20" s="305"/>
      <c r="E20" s="380" t="s">
        <v>207</v>
      </c>
      <c r="F20" s="314"/>
      <c r="G20" s="123" t="s">
        <v>206</v>
      </c>
      <c r="H20" s="64">
        <v>690</v>
      </c>
      <c r="I20" s="124">
        <v>971.19</v>
      </c>
    </row>
    <row r="21" spans="1:9" x14ac:dyDescent="0.25">
      <c r="A21" s="375"/>
      <c r="B21" s="311"/>
      <c r="C21" s="373"/>
      <c r="D21" s="305"/>
      <c r="E21" s="373"/>
      <c r="F21" s="314"/>
      <c r="G21" s="123" t="s">
        <v>205</v>
      </c>
      <c r="H21" s="64">
        <v>4057</v>
      </c>
      <c r="I21" s="124">
        <v>4250.24</v>
      </c>
    </row>
    <row r="22" spans="1:9" x14ac:dyDescent="0.25">
      <c r="A22" s="375"/>
      <c r="B22" s="311"/>
      <c r="C22" s="373"/>
      <c r="D22" s="305"/>
      <c r="E22" s="373"/>
      <c r="F22" s="314"/>
      <c r="G22" s="123" t="s">
        <v>204</v>
      </c>
      <c r="H22" s="64">
        <v>110</v>
      </c>
      <c r="I22" s="124">
        <v>249.25</v>
      </c>
    </row>
    <row r="23" spans="1:9" x14ac:dyDescent="0.25">
      <c r="A23" s="375"/>
      <c r="B23" s="311"/>
      <c r="C23" s="373"/>
      <c r="D23" s="305"/>
      <c r="E23" s="373"/>
      <c r="F23" s="314"/>
      <c r="G23" s="123" t="s">
        <v>203</v>
      </c>
      <c r="H23" s="64">
        <v>1202</v>
      </c>
      <c r="I23" s="124">
        <v>1031.93</v>
      </c>
    </row>
    <row r="24" spans="1:9" x14ac:dyDescent="0.25">
      <c r="A24" s="375"/>
      <c r="B24" s="311"/>
      <c r="C24" s="373"/>
      <c r="D24" s="305"/>
      <c r="E24" s="373"/>
      <c r="F24" s="314"/>
      <c r="G24" s="123" t="s">
        <v>202</v>
      </c>
      <c r="H24" s="64">
        <v>36</v>
      </c>
      <c r="I24" s="124">
        <v>50.25</v>
      </c>
    </row>
    <row r="25" spans="1:9" x14ac:dyDescent="0.25">
      <c r="A25" s="375"/>
      <c r="B25" s="311"/>
      <c r="C25" s="373"/>
      <c r="D25" s="305"/>
      <c r="E25" s="373"/>
      <c r="F25" s="314"/>
      <c r="G25" s="123" t="s">
        <v>201</v>
      </c>
      <c r="H25" s="64">
        <v>6614</v>
      </c>
      <c r="I25" s="124">
        <v>8980.44</v>
      </c>
    </row>
    <row r="26" spans="1:9" x14ac:dyDescent="0.25">
      <c r="A26" s="375"/>
      <c r="B26" s="311"/>
      <c r="C26" s="373"/>
      <c r="D26" s="305"/>
      <c r="E26" s="373"/>
      <c r="F26" s="314"/>
      <c r="G26" s="123" t="s">
        <v>200</v>
      </c>
      <c r="H26" s="64">
        <v>816</v>
      </c>
      <c r="I26" s="124">
        <v>1172.52</v>
      </c>
    </row>
    <row r="27" spans="1:9" x14ac:dyDescent="0.25">
      <c r="A27" s="375"/>
      <c r="B27" s="311"/>
      <c r="C27" s="373"/>
      <c r="D27" s="305"/>
      <c r="E27" s="373"/>
      <c r="F27" s="314"/>
      <c r="G27" s="123" t="s">
        <v>199</v>
      </c>
      <c r="H27" s="64">
        <v>34</v>
      </c>
      <c r="I27" s="124">
        <v>6.9</v>
      </c>
    </row>
    <row r="28" spans="1:9" x14ac:dyDescent="0.25">
      <c r="A28" s="375"/>
      <c r="B28" s="311"/>
      <c r="C28" s="373"/>
      <c r="D28" s="305"/>
      <c r="E28" s="373"/>
      <c r="F28" s="314"/>
      <c r="G28" s="123" t="s">
        <v>198</v>
      </c>
      <c r="H28" s="64">
        <v>1645</v>
      </c>
      <c r="I28" s="124">
        <v>6308.21</v>
      </c>
    </row>
    <row r="29" spans="1:9" x14ac:dyDescent="0.25">
      <c r="A29" s="375"/>
      <c r="B29" s="311"/>
      <c r="C29" s="373"/>
      <c r="D29" s="305"/>
      <c r="E29" s="373"/>
      <c r="F29" s="314"/>
      <c r="G29" s="123" t="s">
        <v>197</v>
      </c>
      <c r="H29" s="64">
        <v>1259</v>
      </c>
      <c r="I29" s="124">
        <v>2460.65</v>
      </c>
    </row>
    <row r="30" spans="1:9" x14ac:dyDescent="0.25">
      <c r="A30" s="375"/>
      <c r="B30" s="311"/>
      <c r="C30" s="373"/>
      <c r="D30" s="305"/>
      <c r="E30" s="373"/>
      <c r="F30" s="314"/>
      <c r="G30" s="123" t="s">
        <v>521</v>
      </c>
      <c r="H30" s="64">
        <v>0</v>
      </c>
      <c r="I30" s="124">
        <v>0</v>
      </c>
    </row>
    <row r="31" spans="1:9" ht="15.75" thickBot="1" x14ac:dyDescent="0.3">
      <c r="A31" s="375"/>
      <c r="B31" s="311"/>
      <c r="C31" s="373"/>
      <c r="D31" s="305"/>
      <c r="E31" s="373"/>
      <c r="F31" s="314"/>
      <c r="G31" s="123" t="s">
        <v>196</v>
      </c>
      <c r="H31" s="64">
        <v>14225</v>
      </c>
      <c r="I31" s="124">
        <v>2688.04</v>
      </c>
    </row>
    <row r="32" spans="1:9" ht="15.75" thickTop="1" x14ac:dyDescent="0.25">
      <c r="A32" s="375"/>
      <c r="B32" s="311"/>
      <c r="C32" s="373"/>
      <c r="D32" s="305"/>
      <c r="E32" s="374"/>
      <c r="F32" s="314"/>
      <c r="G32" s="91" t="s">
        <v>195</v>
      </c>
      <c r="H32" s="125">
        <v>26287</v>
      </c>
      <c r="I32" s="126">
        <v>28169.62</v>
      </c>
    </row>
    <row r="33" spans="1:9" ht="15" customHeight="1" x14ac:dyDescent="0.25">
      <c r="A33" s="375" t="s">
        <v>103</v>
      </c>
      <c r="B33" s="311"/>
      <c r="C33" s="373" t="s">
        <v>181</v>
      </c>
      <c r="D33" s="305"/>
      <c r="E33" s="380" t="s">
        <v>194</v>
      </c>
      <c r="F33" s="314"/>
      <c r="G33" s="123" t="s">
        <v>193</v>
      </c>
      <c r="H33" s="64">
        <v>99</v>
      </c>
      <c r="I33" s="124">
        <v>369.01</v>
      </c>
    </row>
    <row r="34" spans="1:9" ht="15" customHeight="1" x14ac:dyDescent="0.25">
      <c r="A34" s="375"/>
      <c r="B34" s="311"/>
      <c r="C34" s="373"/>
      <c r="D34" s="305"/>
      <c r="E34" s="373"/>
      <c r="F34" s="314"/>
      <c r="G34" s="123" t="s">
        <v>522</v>
      </c>
      <c r="H34" s="64">
        <v>0</v>
      </c>
      <c r="I34" s="124">
        <v>0</v>
      </c>
    </row>
    <row r="35" spans="1:9" x14ac:dyDescent="0.25">
      <c r="A35" s="375"/>
      <c r="B35" s="311"/>
      <c r="C35" s="373"/>
      <c r="D35" s="305"/>
      <c r="E35" s="373"/>
      <c r="F35" s="314"/>
      <c r="G35" s="123" t="s">
        <v>192</v>
      </c>
      <c r="H35" s="64">
        <v>2</v>
      </c>
      <c r="I35" s="124">
        <v>2.17</v>
      </c>
    </row>
    <row r="36" spans="1:9" x14ac:dyDescent="0.25">
      <c r="A36" s="375"/>
      <c r="B36" s="311"/>
      <c r="C36" s="373"/>
      <c r="D36" s="305"/>
      <c r="E36" s="373"/>
      <c r="F36" s="314"/>
      <c r="G36" s="123" t="s">
        <v>191</v>
      </c>
      <c r="H36" s="64">
        <v>4</v>
      </c>
      <c r="I36" s="124">
        <v>2.44</v>
      </c>
    </row>
    <row r="37" spans="1:9" x14ac:dyDescent="0.25">
      <c r="A37" s="375"/>
      <c r="B37" s="311"/>
      <c r="C37" s="373"/>
      <c r="D37" s="305"/>
      <c r="E37" s="373"/>
      <c r="F37" s="314"/>
      <c r="G37" s="123" t="s">
        <v>190</v>
      </c>
      <c r="H37" s="64">
        <v>127</v>
      </c>
      <c r="I37" s="124">
        <v>149.26</v>
      </c>
    </row>
    <row r="38" spans="1:9" x14ac:dyDescent="0.25">
      <c r="A38" s="375"/>
      <c r="B38" s="311"/>
      <c r="C38" s="373"/>
      <c r="D38" s="305"/>
      <c r="E38" s="373"/>
      <c r="F38" s="314"/>
      <c r="G38" s="123" t="s">
        <v>189</v>
      </c>
      <c r="H38" s="64">
        <v>86</v>
      </c>
      <c r="I38" s="124">
        <v>351.9</v>
      </c>
    </row>
    <row r="39" spans="1:9" x14ac:dyDescent="0.25">
      <c r="A39" s="375"/>
      <c r="B39" s="311"/>
      <c r="C39" s="373"/>
      <c r="D39" s="305"/>
      <c r="E39" s="373"/>
      <c r="F39" s="314"/>
      <c r="G39" s="123" t="s">
        <v>188</v>
      </c>
      <c r="H39" s="64">
        <v>701</v>
      </c>
      <c r="I39" s="124">
        <v>1967.01</v>
      </c>
    </row>
    <row r="40" spans="1:9" x14ac:dyDescent="0.25">
      <c r="A40" s="375"/>
      <c r="B40" s="311"/>
      <c r="C40" s="373"/>
      <c r="D40" s="305"/>
      <c r="E40" s="373"/>
      <c r="F40" s="314"/>
      <c r="G40" s="123" t="s">
        <v>447</v>
      </c>
      <c r="H40" s="64">
        <v>0</v>
      </c>
      <c r="I40" s="124">
        <v>0</v>
      </c>
    </row>
    <row r="41" spans="1:9" x14ac:dyDescent="0.25">
      <c r="A41" s="375"/>
      <c r="B41" s="311"/>
      <c r="C41" s="373"/>
      <c r="D41" s="305"/>
      <c r="E41" s="373"/>
      <c r="F41" s="314"/>
      <c r="G41" s="123" t="s">
        <v>448</v>
      </c>
      <c r="H41" s="64">
        <v>0</v>
      </c>
      <c r="I41" s="124">
        <v>0</v>
      </c>
    </row>
    <row r="42" spans="1:9" x14ac:dyDescent="0.25">
      <c r="A42" s="375"/>
      <c r="B42" s="311"/>
      <c r="C42" s="373"/>
      <c r="D42" s="305"/>
      <c r="E42" s="373"/>
      <c r="F42" s="314"/>
      <c r="G42" s="123" t="s">
        <v>187</v>
      </c>
      <c r="H42" s="64">
        <v>64</v>
      </c>
      <c r="I42" s="124">
        <v>244.33</v>
      </c>
    </row>
    <row r="43" spans="1:9" ht="15.75" thickBot="1" x14ac:dyDescent="0.3">
      <c r="A43" s="375"/>
      <c r="B43" s="311"/>
      <c r="C43" s="373"/>
      <c r="D43" s="305"/>
      <c r="E43" s="373"/>
      <c r="F43" s="314"/>
      <c r="G43" s="123" t="s">
        <v>186</v>
      </c>
      <c r="H43" s="64">
        <v>204</v>
      </c>
      <c r="I43" s="124">
        <v>64.069999999999993</v>
      </c>
    </row>
    <row r="44" spans="1:9" ht="15.75" thickTop="1" x14ac:dyDescent="0.25">
      <c r="A44" s="375"/>
      <c r="B44" s="311"/>
      <c r="C44" s="373"/>
      <c r="D44" s="305"/>
      <c r="E44" s="374"/>
      <c r="F44" s="314"/>
      <c r="G44" s="91" t="s">
        <v>185</v>
      </c>
      <c r="H44" s="125">
        <v>1250</v>
      </c>
      <c r="I44" s="126">
        <v>3150.19</v>
      </c>
    </row>
    <row r="45" spans="1:9" ht="15" customHeight="1" thickBot="1" x14ac:dyDescent="0.3">
      <c r="A45" s="375"/>
      <c r="B45" s="311"/>
      <c r="C45" s="373"/>
      <c r="D45" s="305"/>
      <c r="E45" s="380" t="s">
        <v>184</v>
      </c>
      <c r="F45" s="314"/>
      <c r="G45" s="123" t="s">
        <v>183</v>
      </c>
      <c r="H45" s="64">
        <v>30418</v>
      </c>
      <c r="I45" s="124">
        <v>16908</v>
      </c>
    </row>
    <row r="46" spans="1:9" ht="15.75" thickTop="1" x14ac:dyDescent="0.25">
      <c r="A46" s="375"/>
      <c r="B46" s="311"/>
      <c r="C46" s="373"/>
      <c r="D46" s="305"/>
      <c r="E46" s="373"/>
      <c r="F46" s="314"/>
      <c r="G46" s="91" t="s">
        <v>182</v>
      </c>
      <c r="H46" s="125">
        <v>30418</v>
      </c>
      <c r="I46" s="126">
        <v>16908</v>
      </c>
    </row>
    <row r="47" spans="1:9" ht="15.75" customHeight="1" thickBot="1" x14ac:dyDescent="0.3">
      <c r="A47" s="375"/>
      <c r="B47" s="311"/>
      <c r="C47" s="373"/>
      <c r="D47" s="305"/>
      <c r="E47" s="380" t="s">
        <v>180</v>
      </c>
      <c r="F47" s="314"/>
      <c r="G47" s="123" t="s">
        <v>179</v>
      </c>
      <c r="H47" s="64">
        <v>80688</v>
      </c>
      <c r="I47" s="124">
        <v>272821.88</v>
      </c>
    </row>
    <row r="48" spans="1:9" ht="15.75" thickTop="1" x14ac:dyDescent="0.25">
      <c r="A48" s="375"/>
      <c r="B48" s="311"/>
      <c r="C48" s="373"/>
      <c r="D48" s="305"/>
      <c r="E48" s="374"/>
      <c r="F48" s="314"/>
      <c r="G48" s="91" t="s">
        <v>178</v>
      </c>
      <c r="H48" s="125">
        <v>80688</v>
      </c>
      <c r="I48" s="126">
        <v>272821.88</v>
      </c>
    </row>
    <row r="49" spans="1:9" ht="15" customHeight="1" x14ac:dyDescent="0.25">
      <c r="A49" s="375"/>
      <c r="B49" s="311"/>
      <c r="C49" s="373"/>
      <c r="D49" s="305"/>
      <c r="E49" s="380" t="s">
        <v>177</v>
      </c>
      <c r="F49" s="314"/>
      <c r="G49" s="123" t="s">
        <v>176</v>
      </c>
      <c r="H49" s="64">
        <v>94</v>
      </c>
      <c r="I49" s="124">
        <v>89.48</v>
      </c>
    </row>
    <row r="50" spans="1:9" x14ac:dyDescent="0.25">
      <c r="A50" s="375"/>
      <c r="B50" s="311"/>
      <c r="C50" s="373"/>
      <c r="D50" s="305"/>
      <c r="E50" s="373"/>
      <c r="F50" s="314"/>
      <c r="G50" s="123" t="s">
        <v>175</v>
      </c>
      <c r="H50" s="64">
        <v>290</v>
      </c>
      <c r="I50" s="124">
        <v>391.05</v>
      </c>
    </row>
    <row r="51" spans="1:9" x14ac:dyDescent="0.25">
      <c r="A51" s="375"/>
      <c r="B51" s="311"/>
      <c r="C51" s="373"/>
      <c r="D51" s="305"/>
      <c r="E51" s="373"/>
      <c r="F51" s="314"/>
      <c r="G51" s="123" t="s">
        <v>174</v>
      </c>
      <c r="H51" s="64">
        <v>106</v>
      </c>
      <c r="I51" s="124">
        <v>80.84</v>
      </c>
    </row>
    <row r="52" spans="1:9" x14ac:dyDescent="0.25">
      <c r="A52" s="375"/>
      <c r="B52" s="311"/>
      <c r="C52" s="373"/>
      <c r="D52" s="305"/>
      <c r="E52" s="373"/>
      <c r="F52" s="314"/>
      <c r="G52" s="123" t="s">
        <v>173</v>
      </c>
      <c r="H52" s="64">
        <v>308</v>
      </c>
      <c r="I52" s="124">
        <v>1324.45</v>
      </c>
    </row>
    <row r="53" spans="1:9" x14ac:dyDescent="0.25">
      <c r="A53" s="375"/>
      <c r="B53" s="311"/>
      <c r="C53" s="373"/>
      <c r="D53" s="305"/>
      <c r="E53" s="373"/>
      <c r="F53" s="314"/>
      <c r="G53" s="123" t="s">
        <v>172</v>
      </c>
      <c r="H53" s="64">
        <v>1008</v>
      </c>
      <c r="I53" s="124">
        <v>1367.38</v>
      </c>
    </row>
    <row r="54" spans="1:9" x14ac:dyDescent="0.25">
      <c r="A54" s="375"/>
      <c r="B54" s="311"/>
      <c r="C54" s="373"/>
      <c r="D54" s="305"/>
      <c r="E54" s="373"/>
      <c r="F54" s="314"/>
      <c r="G54" s="123" t="s">
        <v>171</v>
      </c>
      <c r="H54" s="64">
        <v>300</v>
      </c>
      <c r="I54" s="124">
        <v>175.6</v>
      </c>
    </row>
    <row r="55" spans="1:9" ht="15.75" thickBot="1" x14ac:dyDescent="0.3">
      <c r="A55" s="375"/>
      <c r="B55" s="311"/>
      <c r="C55" s="373"/>
      <c r="D55" s="305"/>
      <c r="E55" s="373"/>
      <c r="F55" s="314"/>
      <c r="G55" s="123" t="s">
        <v>170</v>
      </c>
      <c r="H55" s="64">
        <v>2148</v>
      </c>
      <c r="I55" s="124">
        <v>509.04</v>
      </c>
    </row>
    <row r="56" spans="1:9" ht="15.75" thickTop="1" x14ac:dyDescent="0.25">
      <c r="A56" s="375"/>
      <c r="B56" s="311"/>
      <c r="C56" s="373"/>
      <c r="D56" s="305"/>
      <c r="E56" s="374"/>
      <c r="F56" s="314"/>
      <c r="G56" s="91" t="s">
        <v>169</v>
      </c>
      <c r="H56" s="125">
        <v>3984</v>
      </c>
      <c r="I56" s="126">
        <v>3937.84</v>
      </c>
    </row>
    <row r="57" spans="1:9" ht="15" customHeight="1" thickBot="1" x14ac:dyDescent="0.3">
      <c r="A57" s="375"/>
      <c r="B57" s="311"/>
      <c r="C57" s="373"/>
      <c r="D57" s="305"/>
      <c r="E57" s="380" t="s">
        <v>168</v>
      </c>
      <c r="F57" s="314"/>
      <c r="G57" s="123" t="s">
        <v>167</v>
      </c>
      <c r="H57" s="64">
        <v>6913</v>
      </c>
      <c r="I57" s="124">
        <v>215725.28</v>
      </c>
    </row>
    <row r="58" spans="1:9" ht="15.75" thickTop="1" x14ac:dyDescent="0.25">
      <c r="A58" s="375"/>
      <c r="B58" s="311"/>
      <c r="C58" s="373"/>
      <c r="D58" s="305"/>
      <c r="E58" s="374"/>
      <c r="F58" s="314"/>
      <c r="G58" s="91" t="s">
        <v>166</v>
      </c>
      <c r="H58" s="125">
        <v>6913</v>
      </c>
      <c r="I58" s="126">
        <v>215725.28</v>
      </c>
    </row>
    <row r="59" spans="1:9" ht="15" customHeight="1" x14ac:dyDescent="0.25">
      <c r="A59" s="375"/>
      <c r="B59" s="311"/>
      <c r="C59" s="373"/>
      <c r="D59" s="305"/>
      <c r="E59" s="380" t="s">
        <v>165</v>
      </c>
      <c r="F59" s="314"/>
      <c r="G59" s="123" t="s">
        <v>164</v>
      </c>
      <c r="H59" s="64">
        <v>71822</v>
      </c>
      <c r="I59" s="124">
        <v>234433.92000000001</v>
      </c>
    </row>
    <row r="60" spans="1:9" x14ac:dyDescent="0.25">
      <c r="A60" s="375"/>
      <c r="B60" s="311"/>
      <c r="C60" s="373"/>
      <c r="D60" s="305"/>
      <c r="E60" s="373"/>
      <c r="F60" s="314"/>
      <c r="G60" s="123" t="s">
        <v>163</v>
      </c>
      <c r="H60" s="64">
        <v>10606</v>
      </c>
      <c r="I60" s="124">
        <v>157666.59</v>
      </c>
    </row>
    <row r="61" spans="1:9" ht="15.75" thickBot="1" x14ac:dyDescent="0.3">
      <c r="A61" s="375"/>
      <c r="B61" s="311"/>
      <c r="C61" s="373"/>
      <c r="D61" s="305"/>
      <c r="E61" s="373"/>
      <c r="F61" s="314"/>
      <c r="G61" s="123" t="s">
        <v>162</v>
      </c>
      <c r="H61" s="64">
        <v>59443</v>
      </c>
      <c r="I61" s="124">
        <v>996270.45</v>
      </c>
    </row>
    <row r="62" spans="1:9" ht="15.75" thickTop="1" x14ac:dyDescent="0.25">
      <c r="A62" s="375"/>
      <c r="B62" s="311"/>
      <c r="C62" s="373"/>
      <c r="D62" s="305"/>
      <c r="E62" s="374"/>
      <c r="F62" s="314"/>
      <c r="G62" s="91" t="s">
        <v>161</v>
      </c>
      <c r="H62" s="125">
        <v>95160</v>
      </c>
      <c r="I62" s="126">
        <v>1388370.96</v>
      </c>
    </row>
    <row r="63" spans="1:9" ht="15.75" thickBot="1" x14ac:dyDescent="0.3">
      <c r="A63" s="375"/>
      <c r="B63" s="311"/>
      <c r="C63" s="373"/>
      <c r="D63" s="305"/>
      <c r="E63" s="380" t="s">
        <v>160</v>
      </c>
      <c r="F63" s="314"/>
      <c r="G63" s="123" t="s">
        <v>159</v>
      </c>
      <c r="H63" s="64">
        <v>71411</v>
      </c>
      <c r="I63" s="124">
        <v>117779.6</v>
      </c>
    </row>
    <row r="64" spans="1:9" ht="16.5" thickTop="1" thickBot="1" x14ac:dyDescent="0.3">
      <c r="A64" s="375"/>
      <c r="B64" s="311"/>
      <c r="C64" s="373"/>
      <c r="D64" s="305"/>
      <c r="E64" s="373"/>
      <c r="F64" s="314"/>
      <c r="G64" s="91" t="s">
        <v>158</v>
      </c>
      <c r="H64" s="127">
        <v>71411</v>
      </c>
      <c r="I64" s="126">
        <v>117779.6</v>
      </c>
    </row>
    <row r="65" spans="1:9" ht="15.75" thickTop="1" x14ac:dyDescent="0.25">
      <c r="A65" s="375" t="s">
        <v>103</v>
      </c>
      <c r="B65" s="311"/>
      <c r="C65" s="373" t="s">
        <v>181</v>
      </c>
      <c r="D65" s="305"/>
      <c r="E65" s="380" t="s">
        <v>154</v>
      </c>
      <c r="F65" s="314"/>
      <c r="G65" s="123" t="s">
        <v>157</v>
      </c>
      <c r="H65" s="64">
        <v>2</v>
      </c>
      <c r="I65" s="124">
        <v>1.38</v>
      </c>
    </row>
    <row r="66" spans="1:9" x14ac:dyDescent="0.25">
      <c r="A66" s="375"/>
      <c r="B66" s="311"/>
      <c r="C66" s="373"/>
      <c r="D66" s="305"/>
      <c r="E66" s="373"/>
      <c r="F66" s="314"/>
      <c r="G66" s="123" t="s">
        <v>523</v>
      </c>
      <c r="H66" s="64">
        <v>1</v>
      </c>
      <c r="I66" s="124">
        <v>0.35</v>
      </c>
    </row>
    <row r="67" spans="1:9" x14ac:dyDescent="0.25">
      <c r="A67" s="375"/>
      <c r="B67" s="311"/>
      <c r="C67" s="373"/>
      <c r="D67" s="305"/>
      <c r="E67" s="373"/>
      <c r="F67" s="314"/>
      <c r="G67" s="123" t="s">
        <v>156</v>
      </c>
      <c r="H67" s="64">
        <v>4</v>
      </c>
      <c r="I67" s="124">
        <v>10.8</v>
      </c>
    </row>
    <row r="68" spans="1:9" x14ac:dyDescent="0.25">
      <c r="A68" s="375"/>
      <c r="B68" s="311"/>
      <c r="C68" s="373"/>
      <c r="D68" s="305"/>
      <c r="E68" s="373"/>
      <c r="F68" s="314"/>
      <c r="G68" s="123" t="s">
        <v>524</v>
      </c>
      <c r="H68" s="64">
        <v>4</v>
      </c>
      <c r="I68" s="124">
        <v>5.63</v>
      </c>
    </row>
    <row r="69" spans="1:9" x14ac:dyDescent="0.25">
      <c r="A69" s="375"/>
      <c r="B69" s="311"/>
      <c r="C69" s="373"/>
      <c r="D69" s="305"/>
      <c r="E69" s="373"/>
      <c r="F69" s="314"/>
      <c r="G69" s="123" t="s">
        <v>449</v>
      </c>
      <c r="H69" s="64">
        <v>0</v>
      </c>
      <c r="I69" s="124">
        <v>0</v>
      </c>
    </row>
    <row r="70" spans="1:9" x14ac:dyDescent="0.25">
      <c r="A70" s="375"/>
      <c r="B70" s="311"/>
      <c r="C70" s="373"/>
      <c r="D70" s="305"/>
      <c r="E70" s="373"/>
      <c r="F70" s="314"/>
      <c r="G70" s="123" t="s">
        <v>155</v>
      </c>
      <c r="H70" s="64">
        <v>129</v>
      </c>
      <c r="I70" s="124">
        <v>137.83000000000001</v>
      </c>
    </row>
    <row r="71" spans="1:9" ht="15.75" thickBot="1" x14ac:dyDescent="0.3">
      <c r="A71" s="375"/>
      <c r="B71" s="311"/>
      <c r="C71" s="373"/>
      <c r="D71" s="305"/>
      <c r="E71" s="373"/>
      <c r="F71" s="314"/>
      <c r="G71" s="123" t="s">
        <v>154</v>
      </c>
      <c r="H71" s="64">
        <v>592</v>
      </c>
      <c r="I71" s="124">
        <v>320.06</v>
      </c>
    </row>
    <row r="72" spans="1:9" ht="16.5" thickTop="1" thickBot="1" x14ac:dyDescent="0.3">
      <c r="A72" s="375"/>
      <c r="B72" s="311"/>
      <c r="C72" s="373"/>
      <c r="D72" s="305"/>
      <c r="E72" s="381"/>
      <c r="F72" s="314"/>
      <c r="G72" s="91" t="s">
        <v>153</v>
      </c>
      <c r="H72" s="125">
        <v>730</v>
      </c>
      <c r="I72" s="126">
        <v>476.05</v>
      </c>
    </row>
    <row r="73" spans="1:9" ht="16.5" thickTop="1" thickBot="1" x14ac:dyDescent="0.3">
      <c r="A73" s="375"/>
      <c r="B73" s="311"/>
      <c r="C73" s="374"/>
      <c r="D73" s="305"/>
      <c r="E73" s="389" t="s">
        <v>152</v>
      </c>
      <c r="F73" s="389"/>
      <c r="G73" s="389"/>
      <c r="H73" s="128">
        <v>152812</v>
      </c>
      <c r="I73" s="129">
        <v>2149373.12</v>
      </c>
    </row>
    <row r="74" spans="1:9" ht="15" customHeight="1" thickTop="1" x14ac:dyDescent="0.25">
      <c r="A74" s="375"/>
      <c r="B74" s="305"/>
      <c r="C74" s="380" t="s">
        <v>102</v>
      </c>
      <c r="D74" s="305"/>
      <c r="E74" s="378" t="s">
        <v>151</v>
      </c>
      <c r="F74" s="314"/>
      <c r="G74" s="123" t="s">
        <v>25</v>
      </c>
      <c r="H74" s="64">
        <v>1204</v>
      </c>
      <c r="I74" s="124">
        <v>28791.49</v>
      </c>
    </row>
    <row r="75" spans="1:9" x14ac:dyDescent="0.25">
      <c r="A75" s="375"/>
      <c r="B75" s="305"/>
      <c r="C75" s="373"/>
      <c r="D75" s="305"/>
      <c r="E75" s="373"/>
      <c r="F75" s="314"/>
      <c r="G75" s="123" t="s">
        <v>150</v>
      </c>
      <c r="H75" s="64">
        <v>16664</v>
      </c>
      <c r="I75" s="124">
        <v>57453.24</v>
      </c>
    </row>
    <row r="76" spans="1:9" x14ac:dyDescent="0.25">
      <c r="A76" s="375"/>
      <c r="B76" s="305"/>
      <c r="C76" s="373"/>
      <c r="D76" s="305"/>
      <c r="E76" s="373"/>
      <c r="F76" s="314"/>
      <c r="G76" s="123" t="s">
        <v>149</v>
      </c>
      <c r="H76" s="64">
        <v>11983</v>
      </c>
      <c r="I76" s="124">
        <v>14901.06</v>
      </c>
    </row>
    <row r="77" spans="1:9" x14ac:dyDescent="0.25">
      <c r="A77" s="375"/>
      <c r="B77" s="305"/>
      <c r="C77" s="373"/>
      <c r="D77" s="305"/>
      <c r="E77" s="373"/>
      <c r="F77" s="314"/>
      <c r="G77" s="123" t="s">
        <v>148</v>
      </c>
      <c r="H77" s="64">
        <v>1926</v>
      </c>
      <c r="I77" s="124">
        <v>19998.349999999999</v>
      </c>
    </row>
    <row r="78" spans="1:9" x14ac:dyDescent="0.25">
      <c r="A78" s="375"/>
      <c r="B78" s="305"/>
      <c r="C78" s="373"/>
      <c r="D78" s="305"/>
      <c r="E78" s="373"/>
      <c r="F78" s="314"/>
      <c r="G78" s="123" t="s">
        <v>147</v>
      </c>
      <c r="H78" s="64">
        <v>57686</v>
      </c>
      <c r="I78" s="124">
        <v>106893.35</v>
      </c>
    </row>
    <row r="79" spans="1:9" x14ac:dyDescent="0.25">
      <c r="A79" s="375"/>
      <c r="B79" s="305"/>
      <c r="C79" s="373"/>
      <c r="D79" s="305"/>
      <c r="E79" s="373"/>
      <c r="F79" s="314"/>
      <c r="G79" s="123" t="s">
        <v>146</v>
      </c>
      <c r="H79" s="64">
        <v>2232</v>
      </c>
      <c r="I79" s="124">
        <v>7717.95</v>
      </c>
    </row>
    <row r="80" spans="1:9" x14ac:dyDescent="0.25">
      <c r="A80" s="375"/>
      <c r="B80" s="305"/>
      <c r="C80" s="373"/>
      <c r="D80" s="305"/>
      <c r="E80" s="373"/>
      <c r="F80" s="314"/>
      <c r="G80" s="123" t="s">
        <v>145</v>
      </c>
      <c r="H80" s="64">
        <v>6713</v>
      </c>
      <c r="I80" s="124">
        <v>36604.910000000003</v>
      </c>
    </row>
    <row r="81" spans="1:9" x14ac:dyDescent="0.25">
      <c r="A81" s="375"/>
      <c r="B81" s="305"/>
      <c r="C81" s="373"/>
      <c r="D81" s="305"/>
      <c r="E81" s="373"/>
      <c r="F81" s="314"/>
      <c r="G81" s="123" t="s">
        <v>144</v>
      </c>
      <c r="H81" s="64">
        <v>1427</v>
      </c>
      <c r="I81" s="124">
        <v>20587.150000000001</v>
      </c>
    </row>
    <row r="82" spans="1:9" ht="15.75" thickBot="1" x14ac:dyDescent="0.3">
      <c r="A82" s="375"/>
      <c r="B82" s="305"/>
      <c r="C82" s="373"/>
      <c r="D82" s="305"/>
      <c r="E82" s="373"/>
      <c r="F82" s="314"/>
      <c r="G82" s="123" t="s">
        <v>143</v>
      </c>
      <c r="H82" s="64">
        <v>1408</v>
      </c>
      <c r="I82" s="124">
        <v>1357.03</v>
      </c>
    </row>
    <row r="83" spans="1:9" ht="15.75" thickTop="1" x14ac:dyDescent="0.25">
      <c r="A83" s="375"/>
      <c r="B83" s="305"/>
      <c r="C83" s="373"/>
      <c r="D83" s="305"/>
      <c r="E83" s="374"/>
      <c r="F83" s="314"/>
      <c r="G83" s="91" t="s">
        <v>142</v>
      </c>
      <c r="H83" s="125">
        <v>77614</v>
      </c>
      <c r="I83" s="126">
        <v>294304.53000000003</v>
      </c>
    </row>
    <row r="84" spans="1:9" ht="15.75" thickBot="1" x14ac:dyDescent="0.3">
      <c r="A84" s="375"/>
      <c r="B84" s="305"/>
      <c r="C84" s="373"/>
      <c r="D84" s="305"/>
      <c r="E84" s="380" t="s">
        <v>141</v>
      </c>
      <c r="F84" s="314"/>
      <c r="G84" s="123" t="s">
        <v>140</v>
      </c>
      <c r="H84" s="64">
        <v>329</v>
      </c>
      <c r="I84" s="124">
        <v>403.84</v>
      </c>
    </row>
    <row r="85" spans="1:9" ht="15.75" thickTop="1" x14ac:dyDescent="0.25">
      <c r="A85" s="375"/>
      <c r="B85" s="305"/>
      <c r="C85" s="373"/>
      <c r="D85" s="305"/>
      <c r="E85" s="374"/>
      <c r="F85" s="314"/>
      <c r="G85" s="91" t="s">
        <v>139</v>
      </c>
      <c r="H85" s="125">
        <v>329</v>
      </c>
      <c r="I85" s="126">
        <v>403.84</v>
      </c>
    </row>
    <row r="86" spans="1:9" ht="15" customHeight="1" x14ac:dyDescent="0.25">
      <c r="A86" s="375"/>
      <c r="B86" s="305"/>
      <c r="C86" s="373"/>
      <c r="D86" s="305"/>
      <c r="E86" s="380" t="s">
        <v>138</v>
      </c>
      <c r="F86" s="314"/>
      <c r="G86" s="123" t="s">
        <v>137</v>
      </c>
      <c r="H86" s="64">
        <v>3921</v>
      </c>
      <c r="I86" s="124">
        <v>15974.51</v>
      </c>
    </row>
    <row r="87" spans="1:9" ht="15" customHeight="1" x14ac:dyDescent="0.25">
      <c r="A87" s="375"/>
      <c r="B87" s="305"/>
      <c r="C87" s="373"/>
      <c r="D87" s="305"/>
      <c r="E87" s="373"/>
      <c r="F87" s="314"/>
      <c r="G87" s="123" t="s">
        <v>525</v>
      </c>
      <c r="H87" s="64">
        <v>0</v>
      </c>
      <c r="I87" s="124">
        <v>0</v>
      </c>
    </row>
    <row r="88" spans="1:9" x14ac:dyDescent="0.25">
      <c r="A88" s="375"/>
      <c r="B88" s="305"/>
      <c r="C88" s="373"/>
      <c r="D88" s="305"/>
      <c r="E88" s="373"/>
      <c r="F88" s="314"/>
      <c r="G88" s="123" t="s">
        <v>136</v>
      </c>
      <c r="H88" s="64">
        <v>24884</v>
      </c>
      <c r="I88" s="124">
        <v>116418.96</v>
      </c>
    </row>
    <row r="89" spans="1:9" x14ac:dyDescent="0.25">
      <c r="A89" s="375"/>
      <c r="B89" s="305"/>
      <c r="C89" s="373"/>
      <c r="D89" s="305"/>
      <c r="E89" s="373"/>
      <c r="F89" s="314"/>
      <c r="G89" s="123" t="s">
        <v>526</v>
      </c>
      <c r="H89" s="64">
        <v>5</v>
      </c>
      <c r="I89" s="124">
        <v>5.46</v>
      </c>
    </row>
    <row r="90" spans="1:9" x14ac:dyDescent="0.25">
      <c r="A90" s="375"/>
      <c r="B90" s="305"/>
      <c r="C90" s="373"/>
      <c r="D90" s="305"/>
      <c r="E90" s="373"/>
      <c r="F90" s="314"/>
      <c r="G90" s="123" t="s">
        <v>527</v>
      </c>
      <c r="H90" s="64">
        <v>30</v>
      </c>
      <c r="I90" s="124">
        <v>59.68</v>
      </c>
    </row>
    <row r="91" spans="1:9" x14ac:dyDescent="0.25">
      <c r="A91" s="375"/>
      <c r="B91" s="305"/>
      <c r="C91" s="373"/>
      <c r="D91" s="305"/>
      <c r="E91" s="373"/>
      <c r="F91" s="314"/>
      <c r="G91" s="123" t="s">
        <v>133</v>
      </c>
      <c r="H91" s="64">
        <v>60882</v>
      </c>
      <c r="I91" s="124">
        <v>592217.38</v>
      </c>
    </row>
    <row r="92" spans="1:9" ht="15.75" thickBot="1" x14ac:dyDescent="0.3">
      <c r="A92" s="375"/>
      <c r="B92" s="305"/>
      <c r="C92" s="373"/>
      <c r="D92" s="305"/>
      <c r="E92" s="373"/>
      <c r="F92" s="314"/>
      <c r="G92" s="123" t="s">
        <v>528</v>
      </c>
      <c r="H92" s="64">
        <v>7</v>
      </c>
      <c r="I92" s="124">
        <v>118.49</v>
      </c>
    </row>
    <row r="93" spans="1:9" ht="15.75" thickTop="1" x14ac:dyDescent="0.25">
      <c r="A93" s="375"/>
      <c r="B93" s="305"/>
      <c r="C93" s="373"/>
      <c r="D93" s="305"/>
      <c r="E93" s="374"/>
      <c r="F93" s="314"/>
      <c r="G93" s="91" t="s">
        <v>131</v>
      </c>
      <c r="H93" s="125">
        <v>78793</v>
      </c>
      <c r="I93" s="126">
        <v>724794.48</v>
      </c>
    </row>
    <row r="94" spans="1:9" ht="15" customHeight="1" x14ac:dyDescent="0.25">
      <c r="A94" s="375" t="s">
        <v>103</v>
      </c>
      <c r="B94" s="305"/>
      <c r="C94" s="373" t="s">
        <v>102</v>
      </c>
      <c r="D94" s="305"/>
      <c r="E94" s="380" t="s">
        <v>130</v>
      </c>
      <c r="F94" s="314"/>
      <c r="G94" s="123" t="s">
        <v>129</v>
      </c>
      <c r="H94" s="64">
        <v>3714</v>
      </c>
      <c r="I94" s="124">
        <v>3583.66</v>
      </c>
    </row>
    <row r="95" spans="1:9" x14ac:dyDescent="0.25">
      <c r="A95" s="375"/>
      <c r="B95" s="305"/>
      <c r="C95" s="373"/>
      <c r="D95" s="305"/>
      <c r="E95" s="373"/>
      <c r="F95" s="314"/>
      <c r="G95" s="123" t="s">
        <v>128</v>
      </c>
      <c r="H95" s="64">
        <v>9</v>
      </c>
      <c r="I95" s="124">
        <v>2.92</v>
      </c>
    </row>
    <row r="96" spans="1:9" x14ac:dyDescent="0.25">
      <c r="A96" s="375"/>
      <c r="B96" s="305"/>
      <c r="C96" s="373"/>
      <c r="D96" s="305"/>
      <c r="E96" s="373"/>
      <c r="F96" s="314"/>
      <c r="G96" s="123" t="s">
        <v>127</v>
      </c>
      <c r="H96" s="64">
        <v>163</v>
      </c>
      <c r="I96" s="124">
        <v>73.22</v>
      </c>
    </row>
    <row r="97" spans="1:9" x14ac:dyDescent="0.25">
      <c r="A97" s="375"/>
      <c r="B97" s="305"/>
      <c r="C97" s="373"/>
      <c r="D97" s="305"/>
      <c r="E97" s="373"/>
      <c r="F97" s="314"/>
      <c r="G97" s="123" t="s">
        <v>126</v>
      </c>
      <c r="H97" s="64">
        <v>121</v>
      </c>
      <c r="I97" s="124">
        <v>662.57</v>
      </c>
    </row>
    <row r="98" spans="1:9" x14ac:dyDescent="0.25">
      <c r="A98" s="375"/>
      <c r="B98" s="305"/>
      <c r="C98" s="373"/>
      <c r="D98" s="305"/>
      <c r="E98" s="373"/>
      <c r="F98" s="314"/>
      <c r="G98" s="123" t="s">
        <v>125</v>
      </c>
      <c r="H98" s="64">
        <v>30892</v>
      </c>
      <c r="I98" s="124">
        <v>7459.96</v>
      </c>
    </row>
    <row r="99" spans="1:9" x14ac:dyDescent="0.25">
      <c r="A99" s="375"/>
      <c r="B99" s="305"/>
      <c r="C99" s="373"/>
      <c r="D99" s="305"/>
      <c r="E99" s="373"/>
      <c r="F99" s="314"/>
      <c r="G99" s="123" t="s">
        <v>124</v>
      </c>
      <c r="H99" s="64">
        <v>159</v>
      </c>
      <c r="I99" s="124">
        <v>427.05</v>
      </c>
    </row>
    <row r="100" spans="1:9" x14ac:dyDescent="0.25">
      <c r="A100" s="375"/>
      <c r="B100" s="305"/>
      <c r="C100" s="373"/>
      <c r="D100" s="305"/>
      <c r="E100" s="373"/>
      <c r="F100" s="314"/>
      <c r="G100" s="123" t="s">
        <v>123</v>
      </c>
      <c r="H100" s="64">
        <v>57</v>
      </c>
      <c r="I100" s="124">
        <v>69.12</v>
      </c>
    </row>
    <row r="101" spans="1:9" x14ac:dyDescent="0.25">
      <c r="A101" s="375"/>
      <c r="B101" s="305"/>
      <c r="C101" s="373"/>
      <c r="D101" s="305"/>
      <c r="E101" s="373"/>
      <c r="F101" s="314"/>
      <c r="G101" s="123" t="s">
        <v>122</v>
      </c>
      <c r="H101" s="64">
        <v>247</v>
      </c>
      <c r="I101" s="124">
        <v>87.75</v>
      </c>
    </row>
    <row r="102" spans="1:9" x14ac:dyDescent="0.25">
      <c r="A102" s="375"/>
      <c r="B102" s="305"/>
      <c r="C102" s="373"/>
      <c r="D102" s="305"/>
      <c r="E102" s="373"/>
      <c r="F102" s="314"/>
      <c r="G102" s="123" t="s">
        <v>121</v>
      </c>
      <c r="H102" s="64">
        <v>526</v>
      </c>
      <c r="I102" s="124">
        <v>797.76</v>
      </c>
    </row>
    <row r="103" spans="1:9" x14ac:dyDescent="0.25">
      <c r="A103" s="375"/>
      <c r="B103" s="305"/>
      <c r="C103" s="373"/>
      <c r="D103" s="305"/>
      <c r="E103" s="373"/>
      <c r="F103" s="314"/>
      <c r="G103" s="123" t="s">
        <v>120</v>
      </c>
      <c r="H103" s="64">
        <v>94</v>
      </c>
      <c r="I103" s="124">
        <v>1100.7</v>
      </c>
    </row>
    <row r="104" spans="1:9" x14ac:dyDescent="0.25">
      <c r="A104" s="375"/>
      <c r="B104" s="305"/>
      <c r="C104" s="373"/>
      <c r="D104" s="305"/>
      <c r="E104" s="373"/>
      <c r="F104" s="314"/>
      <c r="G104" s="123" t="s">
        <v>119</v>
      </c>
      <c r="H104" s="64">
        <v>3</v>
      </c>
      <c r="I104" s="124">
        <v>4.96</v>
      </c>
    </row>
    <row r="105" spans="1:9" x14ac:dyDescent="0.25">
      <c r="A105" s="375"/>
      <c r="B105" s="305"/>
      <c r="C105" s="373"/>
      <c r="D105" s="305"/>
      <c r="E105" s="373"/>
      <c r="F105" s="314"/>
      <c r="G105" s="123" t="s">
        <v>118</v>
      </c>
      <c r="H105" s="64">
        <v>98</v>
      </c>
      <c r="I105" s="124">
        <v>178.61</v>
      </c>
    </row>
    <row r="106" spans="1:9" x14ac:dyDescent="0.25">
      <c r="A106" s="375"/>
      <c r="B106" s="305"/>
      <c r="C106" s="373"/>
      <c r="D106" s="305"/>
      <c r="E106" s="373"/>
      <c r="F106" s="314"/>
      <c r="G106" s="123" t="s">
        <v>117</v>
      </c>
      <c r="H106" s="64">
        <v>514</v>
      </c>
      <c r="I106" s="124">
        <v>1040.6400000000001</v>
      </c>
    </row>
    <row r="107" spans="1:9" x14ac:dyDescent="0.25">
      <c r="A107" s="375"/>
      <c r="B107" s="305"/>
      <c r="C107" s="373"/>
      <c r="D107" s="305"/>
      <c r="E107" s="373"/>
      <c r="F107" s="314"/>
      <c r="G107" s="123" t="s">
        <v>116</v>
      </c>
      <c r="H107" s="64">
        <v>221</v>
      </c>
      <c r="I107" s="124">
        <v>372.87</v>
      </c>
    </row>
    <row r="108" spans="1:9" x14ac:dyDescent="0.25">
      <c r="A108" s="375"/>
      <c r="B108" s="305"/>
      <c r="C108" s="373"/>
      <c r="D108" s="305"/>
      <c r="E108" s="373"/>
      <c r="F108" s="314"/>
      <c r="G108" s="123" t="s">
        <v>115</v>
      </c>
      <c r="H108" s="64">
        <v>452</v>
      </c>
      <c r="I108" s="124">
        <v>1733.71</v>
      </c>
    </row>
    <row r="109" spans="1:9" x14ac:dyDescent="0.25">
      <c r="A109" s="375"/>
      <c r="B109" s="305"/>
      <c r="C109" s="373"/>
      <c r="D109" s="305"/>
      <c r="E109" s="373"/>
      <c r="F109" s="314"/>
      <c r="G109" s="123" t="s">
        <v>114</v>
      </c>
      <c r="H109" s="64">
        <v>42</v>
      </c>
      <c r="I109" s="124">
        <v>127.75</v>
      </c>
    </row>
    <row r="110" spans="1:9" x14ac:dyDescent="0.25">
      <c r="A110" s="375"/>
      <c r="B110" s="305"/>
      <c r="C110" s="373"/>
      <c r="D110" s="305"/>
      <c r="E110" s="373"/>
      <c r="F110" s="314"/>
      <c r="G110" s="123" t="s">
        <v>113</v>
      </c>
      <c r="H110" s="64">
        <v>207</v>
      </c>
      <c r="I110" s="124">
        <v>233.3</v>
      </c>
    </row>
    <row r="111" spans="1:9" x14ac:dyDescent="0.25">
      <c r="A111" s="375"/>
      <c r="B111" s="305"/>
      <c r="C111" s="373"/>
      <c r="D111" s="305"/>
      <c r="E111" s="373"/>
      <c r="F111" s="314"/>
      <c r="G111" s="123" t="s">
        <v>112</v>
      </c>
      <c r="H111" s="64">
        <v>10</v>
      </c>
      <c r="I111" s="124">
        <v>3.14</v>
      </c>
    </row>
    <row r="112" spans="1:9" x14ac:dyDescent="0.25">
      <c r="A112" s="375"/>
      <c r="B112" s="305"/>
      <c r="C112" s="373"/>
      <c r="D112" s="305"/>
      <c r="E112" s="373"/>
      <c r="F112" s="314"/>
      <c r="G112" s="123" t="s">
        <v>111</v>
      </c>
      <c r="H112" s="64">
        <v>139</v>
      </c>
      <c r="I112" s="124">
        <v>59.32</v>
      </c>
    </row>
    <row r="113" spans="1:9" x14ac:dyDescent="0.25">
      <c r="A113" s="375"/>
      <c r="B113" s="305"/>
      <c r="C113" s="373"/>
      <c r="D113" s="305"/>
      <c r="E113" s="373"/>
      <c r="F113" s="314"/>
      <c r="G113" s="123" t="s">
        <v>110</v>
      </c>
      <c r="H113" s="64">
        <v>485</v>
      </c>
      <c r="I113" s="124">
        <v>539.07000000000005</v>
      </c>
    </row>
    <row r="114" spans="1:9" x14ac:dyDescent="0.25">
      <c r="A114" s="375"/>
      <c r="B114" s="305"/>
      <c r="C114" s="373"/>
      <c r="D114" s="305"/>
      <c r="E114" s="373"/>
      <c r="F114" s="314"/>
      <c r="G114" s="123" t="s">
        <v>109</v>
      </c>
      <c r="H114" s="64">
        <v>24</v>
      </c>
      <c r="I114" s="124">
        <v>7.39</v>
      </c>
    </row>
    <row r="115" spans="1:9" x14ac:dyDescent="0.25">
      <c r="A115" s="375"/>
      <c r="B115" s="305"/>
      <c r="C115" s="373"/>
      <c r="D115" s="305"/>
      <c r="E115" s="373"/>
      <c r="F115" s="314"/>
      <c r="G115" s="123" t="s">
        <v>108</v>
      </c>
      <c r="H115" s="64">
        <v>264</v>
      </c>
      <c r="I115" s="124">
        <v>987.16</v>
      </c>
    </row>
    <row r="116" spans="1:9" x14ac:dyDescent="0.25">
      <c r="A116" s="375"/>
      <c r="B116" s="305"/>
      <c r="C116" s="373"/>
      <c r="D116" s="305"/>
      <c r="E116" s="373"/>
      <c r="F116" s="314"/>
      <c r="G116" s="123" t="s">
        <v>107</v>
      </c>
      <c r="H116" s="64">
        <v>2</v>
      </c>
      <c r="I116" s="124">
        <v>0.13</v>
      </c>
    </row>
    <row r="117" spans="1:9" x14ac:dyDescent="0.25">
      <c r="A117" s="375"/>
      <c r="B117" s="305"/>
      <c r="C117" s="373"/>
      <c r="D117" s="305"/>
      <c r="E117" s="373"/>
      <c r="F117" s="314"/>
      <c r="G117" s="123" t="s">
        <v>106</v>
      </c>
      <c r="H117" s="64">
        <v>8</v>
      </c>
      <c r="I117" s="124">
        <v>1.69</v>
      </c>
    </row>
    <row r="118" spans="1:9" x14ac:dyDescent="0.25">
      <c r="A118" s="375"/>
      <c r="B118" s="305"/>
      <c r="C118" s="373"/>
      <c r="D118" s="305"/>
      <c r="E118" s="373"/>
      <c r="F118" s="314"/>
      <c r="G118" s="123" t="s">
        <v>529</v>
      </c>
      <c r="H118" s="64">
        <v>1</v>
      </c>
      <c r="I118" s="124">
        <v>0.15</v>
      </c>
    </row>
    <row r="119" spans="1:9" x14ac:dyDescent="0.25">
      <c r="A119" s="375"/>
      <c r="B119" s="305"/>
      <c r="C119" s="373"/>
      <c r="D119" s="305"/>
      <c r="E119" s="373"/>
      <c r="F119" s="314"/>
      <c r="G119" s="123" t="s">
        <v>530</v>
      </c>
      <c r="H119" s="64">
        <v>0</v>
      </c>
      <c r="I119" s="124">
        <v>0</v>
      </c>
    </row>
    <row r="120" spans="1:9" x14ac:dyDescent="0.25">
      <c r="A120" s="375"/>
      <c r="B120" s="305"/>
      <c r="C120" s="373"/>
      <c r="D120" s="305"/>
      <c r="E120" s="373"/>
      <c r="F120" s="314"/>
      <c r="G120" s="123" t="s">
        <v>23</v>
      </c>
      <c r="H120" s="64">
        <v>669</v>
      </c>
      <c r="I120" s="124">
        <v>19610.599999999999</v>
      </c>
    </row>
    <row r="121" spans="1:9" ht="15.75" thickBot="1" x14ac:dyDescent="0.3">
      <c r="A121" s="375"/>
      <c r="B121" s="305"/>
      <c r="C121" s="373"/>
      <c r="D121" s="305"/>
      <c r="E121" s="373"/>
      <c r="F121" s="314"/>
      <c r="G121" s="123" t="s">
        <v>105</v>
      </c>
      <c r="H121" s="64">
        <v>63875</v>
      </c>
      <c r="I121" s="124">
        <v>15010.03</v>
      </c>
    </row>
    <row r="122" spans="1:9" ht="15.75" thickTop="1" x14ac:dyDescent="0.25">
      <c r="A122" s="375"/>
      <c r="B122" s="305"/>
      <c r="C122" s="374"/>
      <c r="D122" s="305"/>
      <c r="E122" s="374"/>
      <c r="F122" s="314"/>
      <c r="G122" s="91" t="s">
        <v>104</v>
      </c>
      <c r="H122" s="125">
        <v>77900</v>
      </c>
      <c r="I122" s="126">
        <v>54175.23</v>
      </c>
    </row>
    <row r="123" spans="1:9" ht="15" customHeight="1" x14ac:dyDescent="0.25">
      <c r="A123" s="375" t="s">
        <v>103</v>
      </c>
      <c r="B123" s="305"/>
      <c r="C123" s="380" t="s">
        <v>102</v>
      </c>
      <c r="D123" s="305"/>
      <c r="E123" s="380" t="s">
        <v>101</v>
      </c>
      <c r="F123" s="314"/>
      <c r="G123" s="123" t="s">
        <v>531</v>
      </c>
      <c r="H123" s="64">
        <v>2</v>
      </c>
      <c r="I123" s="124">
        <v>3.05</v>
      </c>
    </row>
    <row r="124" spans="1:9" ht="15" customHeight="1" x14ac:dyDescent="0.25">
      <c r="A124" s="375"/>
      <c r="B124" s="305"/>
      <c r="C124" s="373"/>
      <c r="D124" s="305"/>
      <c r="E124" s="373"/>
      <c r="F124" s="314"/>
      <c r="G124" s="123" t="s">
        <v>532</v>
      </c>
      <c r="H124" s="64">
        <v>186</v>
      </c>
      <c r="I124" s="124">
        <v>547.67999999999995</v>
      </c>
    </row>
    <row r="125" spans="1:9" ht="15" customHeight="1" x14ac:dyDescent="0.25">
      <c r="A125" s="375"/>
      <c r="B125" s="305"/>
      <c r="C125" s="373"/>
      <c r="D125" s="305"/>
      <c r="E125" s="373"/>
      <c r="F125" s="314"/>
      <c r="G125" s="123" t="s">
        <v>100</v>
      </c>
      <c r="H125" s="64">
        <v>500</v>
      </c>
      <c r="I125" s="124">
        <v>3324.66</v>
      </c>
    </row>
    <row r="126" spans="1:9" ht="15" customHeight="1" x14ac:dyDescent="0.25">
      <c r="A126" s="375"/>
      <c r="B126" s="305"/>
      <c r="C126" s="373"/>
      <c r="D126" s="305"/>
      <c r="E126" s="373"/>
      <c r="F126" s="314"/>
      <c r="G126" s="123" t="s">
        <v>135</v>
      </c>
      <c r="H126" s="64">
        <v>77</v>
      </c>
      <c r="I126" s="124">
        <v>476.33</v>
      </c>
    </row>
    <row r="127" spans="1:9" x14ac:dyDescent="0.25">
      <c r="A127" s="375"/>
      <c r="B127" s="305"/>
      <c r="C127" s="373"/>
      <c r="D127" s="305"/>
      <c r="E127" s="373"/>
      <c r="F127" s="314"/>
      <c r="G127" s="123" t="s">
        <v>99</v>
      </c>
      <c r="H127" s="64">
        <v>928</v>
      </c>
      <c r="I127" s="124">
        <v>1229.1600000000001</v>
      </c>
    </row>
    <row r="128" spans="1:9" x14ac:dyDescent="0.25">
      <c r="A128" s="375"/>
      <c r="B128" s="305"/>
      <c r="C128" s="373"/>
      <c r="D128" s="305"/>
      <c r="E128" s="373"/>
      <c r="F128" s="314"/>
      <c r="G128" s="123" t="s">
        <v>98</v>
      </c>
      <c r="H128" s="64">
        <v>6012</v>
      </c>
      <c r="I128" s="124">
        <v>2339.48</v>
      </c>
    </row>
    <row r="129" spans="1:9" x14ac:dyDescent="0.25">
      <c r="A129" s="375"/>
      <c r="B129" s="305"/>
      <c r="C129" s="373"/>
      <c r="D129" s="305"/>
      <c r="E129" s="373"/>
      <c r="F129" s="314"/>
      <c r="G129" s="123" t="s">
        <v>97</v>
      </c>
      <c r="H129" s="64">
        <v>890</v>
      </c>
      <c r="I129" s="124">
        <v>1690.33</v>
      </c>
    </row>
    <row r="130" spans="1:9" x14ac:dyDescent="0.25">
      <c r="A130" s="375"/>
      <c r="B130" s="305"/>
      <c r="C130" s="373"/>
      <c r="D130" s="305"/>
      <c r="E130" s="373"/>
      <c r="F130" s="314"/>
      <c r="G130" s="123" t="s">
        <v>134</v>
      </c>
      <c r="H130" s="64">
        <v>407</v>
      </c>
      <c r="I130" s="124">
        <v>1741.75</v>
      </c>
    </row>
    <row r="131" spans="1:9" x14ac:dyDescent="0.25">
      <c r="A131" s="375"/>
      <c r="B131" s="305"/>
      <c r="C131" s="373"/>
      <c r="D131" s="305"/>
      <c r="E131" s="373"/>
      <c r="F131" s="314"/>
      <c r="G131" s="123" t="s">
        <v>96</v>
      </c>
      <c r="H131" s="64">
        <v>1032</v>
      </c>
      <c r="I131" s="124">
        <v>10564.72</v>
      </c>
    </row>
    <row r="132" spans="1:9" x14ac:dyDescent="0.25">
      <c r="A132" s="375"/>
      <c r="B132" s="305"/>
      <c r="C132" s="373"/>
      <c r="D132" s="305"/>
      <c r="E132" s="373"/>
      <c r="F132" s="314"/>
      <c r="G132" s="123" t="s">
        <v>95</v>
      </c>
      <c r="H132" s="64">
        <v>1798</v>
      </c>
      <c r="I132" s="124">
        <v>1183.8800000000001</v>
      </c>
    </row>
    <row r="133" spans="1:9" x14ac:dyDescent="0.25">
      <c r="A133" s="375"/>
      <c r="B133" s="305"/>
      <c r="C133" s="373"/>
      <c r="D133" s="305"/>
      <c r="E133" s="373"/>
      <c r="F133" s="314"/>
      <c r="G133" s="123" t="s">
        <v>132</v>
      </c>
      <c r="H133" s="64">
        <v>173</v>
      </c>
      <c r="I133" s="124">
        <v>1816.14</v>
      </c>
    </row>
    <row r="134" spans="1:9" ht="15.75" thickBot="1" x14ac:dyDescent="0.3">
      <c r="A134" s="375"/>
      <c r="B134" s="305"/>
      <c r="C134" s="373"/>
      <c r="D134" s="305"/>
      <c r="E134" s="373"/>
      <c r="F134" s="314"/>
      <c r="G134" s="123" t="s">
        <v>94</v>
      </c>
      <c r="H134" s="64">
        <v>388</v>
      </c>
      <c r="I134" s="124">
        <v>525.35</v>
      </c>
    </row>
    <row r="135" spans="1:9" ht="15.75" thickTop="1" x14ac:dyDescent="0.25">
      <c r="A135" s="375"/>
      <c r="B135" s="305"/>
      <c r="C135" s="373"/>
      <c r="D135" s="305"/>
      <c r="E135" s="374"/>
      <c r="F135" s="314"/>
      <c r="G135" s="91" t="s">
        <v>93</v>
      </c>
      <c r="H135" s="125">
        <v>11208</v>
      </c>
      <c r="I135" s="126">
        <v>25442.53</v>
      </c>
    </row>
    <row r="136" spans="1:9" ht="15" customHeight="1" x14ac:dyDescent="0.25">
      <c r="A136" s="375"/>
      <c r="B136" s="305"/>
      <c r="C136" s="373"/>
      <c r="D136" s="305"/>
      <c r="E136" s="380" t="s">
        <v>92</v>
      </c>
      <c r="F136" s="314"/>
      <c r="G136" s="123" t="s">
        <v>91</v>
      </c>
      <c r="H136" s="64">
        <v>34</v>
      </c>
      <c r="I136" s="124">
        <v>476.12</v>
      </c>
    </row>
    <row r="137" spans="1:9" x14ac:dyDescent="0.25">
      <c r="A137" s="375"/>
      <c r="B137" s="305"/>
      <c r="C137" s="373"/>
      <c r="D137" s="305"/>
      <c r="E137" s="373"/>
      <c r="F137" s="314"/>
      <c r="G137" s="123" t="s">
        <v>90</v>
      </c>
      <c r="H137" s="64">
        <v>82</v>
      </c>
      <c r="I137" s="124">
        <v>1575.66</v>
      </c>
    </row>
    <row r="138" spans="1:9" x14ac:dyDescent="0.25">
      <c r="A138" s="375"/>
      <c r="B138" s="305"/>
      <c r="C138" s="373"/>
      <c r="D138" s="305"/>
      <c r="E138" s="373"/>
      <c r="F138" s="314"/>
      <c r="G138" s="123" t="s">
        <v>89</v>
      </c>
      <c r="H138" s="64">
        <v>1001</v>
      </c>
      <c r="I138" s="124">
        <v>16761.2</v>
      </c>
    </row>
    <row r="139" spans="1:9" x14ac:dyDescent="0.25">
      <c r="A139" s="375"/>
      <c r="B139" s="305"/>
      <c r="C139" s="373"/>
      <c r="D139" s="305"/>
      <c r="E139" s="373"/>
      <c r="F139" s="314"/>
      <c r="G139" s="123" t="s">
        <v>88</v>
      </c>
      <c r="H139" s="64">
        <v>1</v>
      </c>
      <c r="I139" s="124">
        <v>0.4</v>
      </c>
    </row>
    <row r="140" spans="1:9" x14ac:dyDescent="0.25">
      <c r="A140" s="375"/>
      <c r="B140" s="305"/>
      <c r="C140" s="373"/>
      <c r="D140" s="305"/>
      <c r="E140" s="373"/>
      <c r="F140" s="314"/>
      <c r="G140" s="123" t="s">
        <v>87</v>
      </c>
      <c r="H140" s="64">
        <v>23</v>
      </c>
      <c r="I140" s="124">
        <v>226.13</v>
      </c>
    </row>
    <row r="141" spans="1:9" ht="15.75" thickBot="1" x14ac:dyDescent="0.3">
      <c r="A141" s="375"/>
      <c r="B141" s="305"/>
      <c r="C141" s="373"/>
      <c r="D141" s="305"/>
      <c r="E141" s="373"/>
      <c r="F141" s="314"/>
      <c r="G141" s="123" t="s">
        <v>86</v>
      </c>
      <c r="H141" s="64">
        <v>63</v>
      </c>
      <c r="I141" s="124">
        <v>396.32</v>
      </c>
    </row>
    <row r="142" spans="1:9" ht="15.75" thickTop="1" x14ac:dyDescent="0.25">
      <c r="A142" s="375"/>
      <c r="B142" s="305"/>
      <c r="C142" s="373"/>
      <c r="D142" s="305"/>
      <c r="E142" s="374"/>
      <c r="F142" s="314"/>
      <c r="G142" s="91" t="s">
        <v>85</v>
      </c>
      <c r="H142" s="125">
        <v>1132</v>
      </c>
      <c r="I142" s="126">
        <v>19435.830000000002</v>
      </c>
    </row>
    <row r="143" spans="1:9" ht="15.75" thickBot="1" x14ac:dyDescent="0.3">
      <c r="A143" s="375"/>
      <c r="B143" s="305"/>
      <c r="C143" s="373"/>
      <c r="D143" s="305"/>
      <c r="E143" s="380" t="s">
        <v>84</v>
      </c>
      <c r="F143" s="314"/>
      <c r="G143" s="123" t="s">
        <v>83</v>
      </c>
      <c r="H143" s="64">
        <v>44236</v>
      </c>
      <c r="I143" s="124">
        <v>106097.71</v>
      </c>
    </row>
    <row r="144" spans="1:9" ht="15.75" thickTop="1" x14ac:dyDescent="0.25">
      <c r="A144" s="375"/>
      <c r="B144" s="305"/>
      <c r="C144" s="373"/>
      <c r="D144" s="305"/>
      <c r="E144" s="373"/>
      <c r="F144" s="314"/>
      <c r="G144" s="91" t="s">
        <v>82</v>
      </c>
      <c r="H144" s="125">
        <v>44236</v>
      </c>
      <c r="I144" s="126">
        <v>106097.71</v>
      </c>
    </row>
    <row r="145" spans="1:9" x14ac:dyDescent="0.25">
      <c r="A145" s="375"/>
      <c r="B145" s="305"/>
      <c r="C145" s="373"/>
      <c r="D145" s="305"/>
      <c r="E145" s="380" t="s">
        <v>81</v>
      </c>
      <c r="F145" s="314"/>
      <c r="G145" s="123" t="s">
        <v>80</v>
      </c>
      <c r="H145" s="64">
        <v>1</v>
      </c>
      <c r="I145" s="124">
        <v>0.24</v>
      </c>
    </row>
    <row r="146" spans="1:9" x14ac:dyDescent="0.25">
      <c r="A146" s="375"/>
      <c r="B146" s="305"/>
      <c r="C146" s="373"/>
      <c r="D146" s="305"/>
      <c r="E146" s="373"/>
      <c r="F146" s="314"/>
      <c r="G146" s="123" t="s">
        <v>533</v>
      </c>
      <c r="H146" s="64">
        <v>0</v>
      </c>
      <c r="I146" s="124">
        <v>0</v>
      </c>
    </row>
    <row r="147" spans="1:9" x14ac:dyDescent="0.25">
      <c r="A147" s="375"/>
      <c r="B147" s="305"/>
      <c r="C147" s="373"/>
      <c r="D147" s="305"/>
      <c r="E147" s="373"/>
      <c r="F147" s="314"/>
      <c r="G147" s="123" t="s">
        <v>79</v>
      </c>
      <c r="H147" s="64">
        <v>2</v>
      </c>
      <c r="I147" s="124">
        <v>0.33</v>
      </c>
    </row>
    <row r="148" spans="1:9" x14ac:dyDescent="0.25">
      <c r="A148" s="375"/>
      <c r="B148" s="305"/>
      <c r="C148" s="373"/>
      <c r="D148" s="305"/>
      <c r="E148" s="373"/>
      <c r="F148" s="314"/>
      <c r="G148" s="123" t="s">
        <v>78</v>
      </c>
      <c r="H148" s="64">
        <v>394</v>
      </c>
      <c r="I148" s="124">
        <v>2257.2800000000002</v>
      </c>
    </row>
    <row r="149" spans="1:9" ht="15.75" thickBot="1" x14ac:dyDescent="0.3">
      <c r="A149" s="375"/>
      <c r="B149" s="305"/>
      <c r="C149" s="373"/>
      <c r="D149" s="305"/>
      <c r="E149" s="373"/>
      <c r="F149" s="314"/>
      <c r="G149" s="123" t="s">
        <v>77</v>
      </c>
      <c r="H149" s="64">
        <v>7</v>
      </c>
      <c r="I149" s="124">
        <v>65.930000000000007</v>
      </c>
    </row>
    <row r="150" spans="1:9" ht="16.5" thickTop="1" thickBot="1" x14ac:dyDescent="0.3">
      <c r="A150" s="375"/>
      <c r="B150" s="305"/>
      <c r="C150" s="373"/>
      <c r="D150" s="305"/>
      <c r="E150" s="381"/>
      <c r="F150" s="314"/>
      <c r="G150" s="91" t="s">
        <v>76</v>
      </c>
      <c r="H150" s="125">
        <v>404</v>
      </c>
      <c r="I150" s="126">
        <v>2323.7800000000002</v>
      </c>
    </row>
    <row r="151" spans="1:9" ht="15" customHeight="1" thickTop="1" thickBot="1" x14ac:dyDescent="0.3">
      <c r="A151" s="375"/>
      <c r="B151" s="305"/>
      <c r="C151" s="379"/>
      <c r="D151" s="305"/>
      <c r="E151" s="385" t="s">
        <v>75</v>
      </c>
      <c r="F151" s="385"/>
      <c r="G151" s="385"/>
      <c r="H151" s="127">
        <v>146735</v>
      </c>
      <c r="I151" s="126">
        <v>1226977.93</v>
      </c>
    </row>
    <row r="152" spans="1:9" ht="15" customHeight="1" thickTop="1" thickBot="1" x14ac:dyDescent="0.3">
      <c r="A152" s="377"/>
      <c r="B152" s="305"/>
      <c r="C152" s="388" t="s">
        <v>74</v>
      </c>
      <c r="D152" s="388"/>
      <c r="E152" s="388"/>
      <c r="F152" s="388"/>
      <c r="G152" s="388"/>
      <c r="H152" s="128">
        <v>167531</v>
      </c>
      <c r="I152" s="129">
        <v>3376351.05</v>
      </c>
    </row>
    <row r="153" spans="1:9" ht="15" customHeight="1" thickTop="1" x14ac:dyDescent="0.25">
      <c r="A153" s="376" t="s">
        <v>58</v>
      </c>
      <c r="B153" s="305"/>
      <c r="C153" s="378" t="s">
        <v>57</v>
      </c>
      <c r="D153" s="305"/>
      <c r="E153" s="378" t="s">
        <v>73</v>
      </c>
      <c r="F153" s="314"/>
      <c r="G153" s="123" t="s">
        <v>72</v>
      </c>
      <c r="H153" s="64">
        <v>326</v>
      </c>
      <c r="I153" s="124">
        <v>246.12</v>
      </c>
    </row>
    <row r="154" spans="1:9" x14ac:dyDescent="0.25">
      <c r="A154" s="375"/>
      <c r="B154" s="305"/>
      <c r="C154" s="373"/>
      <c r="D154" s="305"/>
      <c r="E154" s="373"/>
      <c r="F154" s="314"/>
      <c r="G154" s="123" t="s">
        <v>71</v>
      </c>
      <c r="H154" s="64">
        <v>16</v>
      </c>
      <c r="I154" s="124">
        <v>161.19</v>
      </c>
    </row>
    <row r="155" spans="1:9" x14ac:dyDescent="0.25">
      <c r="A155" s="375"/>
      <c r="B155" s="305"/>
      <c r="C155" s="373"/>
      <c r="D155" s="305"/>
      <c r="E155" s="373"/>
      <c r="F155" s="314"/>
      <c r="G155" s="123" t="s">
        <v>70</v>
      </c>
      <c r="H155" s="64">
        <v>31</v>
      </c>
      <c r="I155" s="124">
        <v>385.23</v>
      </c>
    </row>
    <row r="156" spans="1:9" x14ac:dyDescent="0.25">
      <c r="A156" s="375"/>
      <c r="B156" s="305"/>
      <c r="C156" s="373"/>
      <c r="D156" s="305"/>
      <c r="E156" s="373"/>
      <c r="F156" s="314"/>
      <c r="G156" s="123" t="s">
        <v>69</v>
      </c>
      <c r="H156" s="64">
        <v>497</v>
      </c>
      <c r="I156" s="124">
        <v>15384.84</v>
      </c>
    </row>
    <row r="157" spans="1:9" x14ac:dyDescent="0.25">
      <c r="A157" s="375"/>
      <c r="B157" s="305"/>
      <c r="C157" s="373"/>
      <c r="D157" s="305"/>
      <c r="E157" s="373"/>
      <c r="F157" s="314"/>
      <c r="G157" s="123" t="s">
        <v>68</v>
      </c>
      <c r="H157" s="64">
        <v>204</v>
      </c>
      <c r="I157" s="124">
        <v>587.84</v>
      </c>
    </row>
    <row r="158" spans="1:9" x14ac:dyDescent="0.25">
      <c r="A158" s="375"/>
      <c r="B158" s="305"/>
      <c r="C158" s="373"/>
      <c r="D158" s="305"/>
      <c r="E158" s="373"/>
      <c r="F158" s="314"/>
      <c r="G158" s="123" t="s">
        <v>67</v>
      </c>
      <c r="H158" s="64">
        <v>69</v>
      </c>
      <c r="I158" s="124">
        <v>87.74</v>
      </c>
    </row>
    <row r="159" spans="1:9" x14ac:dyDescent="0.25">
      <c r="A159" s="375"/>
      <c r="B159" s="305"/>
      <c r="C159" s="373"/>
      <c r="D159" s="305"/>
      <c r="E159" s="373"/>
      <c r="F159" s="314"/>
      <c r="G159" s="123" t="s">
        <v>66</v>
      </c>
      <c r="H159" s="64">
        <v>339</v>
      </c>
      <c r="I159" s="124">
        <v>6418.89</v>
      </c>
    </row>
    <row r="160" spans="1:9" x14ac:dyDescent="0.25">
      <c r="A160" s="375"/>
      <c r="B160" s="305"/>
      <c r="C160" s="373"/>
      <c r="D160" s="305"/>
      <c r="E160" s="373"/>
      <c r="F160" s="314"/>
      <c r="G160" s="123" t="s">
        <v>65</v>
      </c>
      <c r="H160" s="64">
        <v>1399</v>
      </c>
      <c r="I160" s="124">
        <v>37910.160000000003</v>
      </c>
    </row>
    <row r="161" spans="1:9" x14ac:dyDescent="0.25">
      <c r="A161" s="375"/>
      <c r="B161" s="305"/>
      <c r="C161" s="373"/>
      <c r="D161" s="305"/>
      <c r="E161" s="373"/>
      <c r="F161" s="314"/>
      <c r="G161" s="123" t="s">
        <v>64</v>
      </c>
      <c r="H161" s="64">
        <v>3720</v>
      </c>
      <c r="I161" s="124">
        <v>85867.69</v>
      </c>
    </row>
    <row r="162" spans="1:9" x14ac:dyDescent="0.25">
      <c r="A162" s="375"/>
      <c r="B162" s="305"/>
      <c r="C162" s="373"/>
      <c r="D162" s="305"/>
      <c r="E162" s="373"/>
      <c r="F162" s="314"/>
      <c r="G162" s="123" t="s">
        <v>63</v>
      </c>
      <c r="H162" s="64">
        <v>1665</v>
      </c>
      <c r="I162" s="124">
        <v>7906.67</v>
      </c>
    </row>
    <row r="163" spans="1:9" x14ac:dyDescent="0.25">
      <c r="A163" s="375"/>
      <c r="B163" s="305"/>
      <c r="C163" s="373"/>
      <c r="D163" s="305"/>
      <c r="E163" s="373"/>
      <c r="F163" s="314"/>
      <c r="G163" s="123" t="s">
        <v>62</v>
      </c>
      <c r="H163" s="64">
        <v>61</v>
      </c>
      <c r="I163" s="124">
        <v>511.63</v>
      </c>
    </row>
    <row r="164" spans="1:9" x14ac:dyDescent="0.25">
      <c r="A164" s="375"/>
      <c r="B164" s="305"/>
      <c r="C164" s="373"/>
      <c r="D164" s="305"/>
      <c r="E164" s="373"/>
      <c r="F164" s="314"/>
      <c r="G164" s="123" t="s">
        <v>534</v>
      </c>
      <c r="H164" s="64">
        <v>0</v>
      </c>
      <c r="I164" s="124">
        <v>0</v>
      </c>
    </row>
    <row r="165" spans="1:9" x14ac:dyDescent="0.25">
      <c r="A165" s="375"/>
      <c r="B165" s="305"/>
      <c r="C165" s="373"/>
      <c r="D165" s="305"/>
      <c r="E165" s="373"/>
      <c r="F165" s="314"/>
      <c r="G165" s="123" t="s">
        <v>61</v>
      </c>
      <c r="H165" s="64">
        <v>2504</v>
      </c>
      <c r="I165" s="124">
        <v>12419.42</v>
      </c>
    </row>
    <row r="166" spans="1:9" ht="15.75" thickBot="1" x14ac:dyDescent="0.3">
      <c r="A166" s="375"/>
      <c r="B166" s="305"/>
      <c r="C166" s="373"/>
      <c r="D166" s="305"/>
      <c r="E166" s="373"/>
      <c r="F166" s="314"/>
      <c r="G166" s="123" t="s">
        <v>60</v>
      </c>
      <c r="H166" s="64">
        <v>1890</v>
      </c>
      <c r="I166" s="124">
        <v>11667.51</v>
      </c>
    </row>
    <row r="167" spans="1:9" ht="15.75" thickTop="1" x14ac:dyDescent="0.25">
      <c r="A167" s="375"/>
      <c r="B167" s="305"/>
      <c r="C167" s="373"/>
      <c r="D167" s="305"/>
      <c r="E167" s="374"/>
      <c r="F167" s="314"/>
      <c r="G167" s="91" t="s">
        <v>59</v>
      </c>
      <c r="H167" s="125">
        <v>8519</v>
      </c>
      <c r="I167" s="126">
        <v>179554.93</v>
      </c>
    </row>
    <row r="168" spans="1:9" ht="15" customHeight="1" x14ac:dyDescent="0.25">
      <c r="A168" s="375"/>
      <c r="B168" s="305"/>
      <c r="C168" s="373"/>
      <c r="D168" s="305"/>
      <c r="E168" s="380" t="s">
        <v>56</v>
      </c>
      <c r="F168" s="314"/>
      <c r="G168" s="123" t="s">
        <v>55</v>
      </c>
      <c r="H168" s="64">
        <v>38</v>
      </c>
      <c r="I168" s="124">
        <v>18.86</v>
      </c>
    </row>
    <row r="169" spans="1:9" x14ac:dyDescent="0.25">
      <c r="A169" s="375"/>
      <c r="B169" s="305"/>
      <c r="C169" s="373"/>
      <c r="D169" s="305"/>
      <c r="E169" s="373"/>
      <c r="F169" s="314"/>
      <c r="G169" s="123" t="s">
        <v>54</v>
      </c>
      <c r="H169" s="64">
        <v>9511</v>
      </c>
      <c r="I169" s="124">
        <v>20740.53</v>
      </c>
    </row>
    <row r="170" spans="1:9" ht="15.75" thickBot="1" x14ac:dyDescent="0.3">
      <c r="A170" s="375"/>
      <c r="B170" s="305"/>
      <c r="C170" s="373"/>
      <c r="D170" s="305"/>
      <c r="E170" s="373"/>
      <c r="F170" s="314"/>
      <c r="G170" s="123" t="s">
        <v>53</v>
      </c>
      <c r="H170" s="64">
        <v>1266</v>
      </c>
      <c r="I170" s="124">
        <v>6227.19</v>
      </c>
    </row>
    <row r="171" spans="1:9" ht="16.5" thickTop="1" thickBot="1" x14ac:dyDescent="0.3">
      <c r="A171" s="375"/>
      <c r="B171" s="305"/>
      <c r="C171" s="373"/>
      <c r="D171" s="305"/>
      <c r="E171" s="381"/>
      <c r="F171" s="314"/>
      <c r="G171" s="91" t="s">
        <v>52</v>
      </c>
      <c r="H171" s="127">
        <v>10584</v>
      </c>
      <c r="I171" s="126">
        <v>26986.58</v>
      </c>
    </row>
    <row r="172" spans="1:9" ht="15" customHeight="1" thickTop="1" thickBot="1" x14ac:dyDescent="0.3">
      <c r="A172" s="375"/>
      <c r="B172" s="305"/>
      <c r="C172" s="379"/>
      <c r="D172" s="305"/>
      <c r="E172" s="385" t="s">
        <v>51</v>
      </c>
      <c r="F172" s="385"/>
      <c r="G172" s="385"/>
      <c r="H172" s="127">
        <v>17516</v>
      </c>
      <c r="I172" s="126">
        <v>206541.51</v>
      </c>
    </row>
    <row r="173" spans="1:9" ht="15" customHeight="1" thickTop="1" thickBot="1" x14ac:dyDescent="0.3">
      <c r="A173" s="377"/>
      <c r="B173" s="305"/>
      <c r="C173" s="388" t="s">
        <v>50</v>
      </c>
      <c r="D173" s="388"/>
      <c r="E173" s="388"/>
      <c r="F173" s="388"/>
      <c r="G173" s="388"/>
      <c r="H173" s="128">
        <v>17516</v>
      </c>
      <c r="I173" s="129">
        <v>206541.51</v>
      </c>
    </row>
    <row r="174" spans="1:9" ht="15" customHeight="1" thickTop="1" thickBot="1" x14ac:dyDescent="0.3">
      <c r="A174" s="376" t="s">
        <v>49</v>
      </c>
      <c r="B174" s="305"/>
      <c r="C174" s="378" t="s">
        <v>49</v>
      </c>
      <c r="D174" s="305"/>
      <c r="E174" s="378" t="s">
        <v>49</v>
      </c>
      <c r="F174" s="314"/>
      <c r="G174" s="123" t="s">
        <v>48</v>
      </c>
      <c r="H174" s="64">
        <v>0</v>
      </c>
      <c r="I174" s="124">
        <v>0</v>
      </c>
    </row>
    <row r="175" spans="1:9" ht="16.5" thickTop="1" thickBot="1" x14ac:dyDescent="0.3">
      <c r="A175" s="375"/>
      <c r="B175" s="305"/>
      <c r="C175" s="373"/>
      <c r="D175" s="305"/>
      <c r="E175" s="381"/>
      <c r="F175" s="314"/>
      <c r="G175" s="91" t="s">
        <v>47</v>
      </c>
      <c r="H175" s="127">
        <v>0</v>
      </c>
      <c r="I175" s="126">
        <v>0</v>
      </c>
    </row>
    <row r="176" spans="1:9" ht="16.5" thickTop="1" thickBot="1" x14ac:dyDescent="0.3">
      <c r="A176" s="375"/>
      <c r="B176" s="305"/>
      <c r="C176" s="379"/>
      <c r="D176" s="305"/>
      <c r="E176" s="385" t="s">
        <v>47</v>
      </c>
      <c r="F176" s="385"/>
      <c r="G176" s="385"/>
      <c r="H176" s="127">
        <v>0</v>
      </c>
      <c r="I176" s="126">
        <v>0</v>
      </c>
    </row>
    <row r="177" spans="1:9" ht="16.5" thickTop="1" thickBot="1" x14ac:dyDescent="0.3">
      <c r="A177" s="377"/>
      <c r="B177" s="305"/>
      <c r="C177" s="388" t="s">
        <v>47</v>
      </c>
      <c r="D177" s="388"/>
      <c r="E177" s="388"/>
      <c r="F177" s="388"/>
      <c r="G177" s="388"/>
      <c r="H177" s="128">
        <v>0</v>
      </c>
      <c r="I177" s="129">
        <v>0</v>
      </c>
    </row>
    <row r="178" spans="1:9" ht="15" customHeight="1" thickTop="1" x14ac:dyDescent="0.25">
      <c r="A178" s="376" t="s">
        <v>46</v>
      </c>
      <c r="B178" s="305"/>
      <c r="C178" s="378" t="s">
        <v>46</v>
      </c>
      <c r="D178" s="305"/>
      <c r="E178" s="378" t="s">
        <v>46</v>
      </c>
      <c r="F178" s="314"/>
      <c r="G178" s="123" t="s">
        <v>45</v>
      </c>
      <c r="H178" s="64">
        <v>18522</v>
      </c>
      <c r="I178" s="124">
        <v>4201.05</v>
      </c>
    </row>
    <row r="179" spans="1:9" x14ac:dyDescent="0.25">
      <c r="A179" s="375"/>
      <c r="B179" s="305"/>
      <c r="C179" s="373"/>
      <c r="D179" s="305"/>
      <c r="E179" s="373"/>
      <c r="F179" s="314"/>
      <c r="G179" s="123" t="s">
        <v>44</v>
      </c>
      <c r="H179" s="64">
        <v>754</v>
      </c>
      <c r="I179" s="124">
        <v>1064.31</v>
      </c>
    </row>
    <row r="180" spans="1:9" x14ac:dyDescent="0.25">
      <c r="A180" s="375"/>
      <c r="B180" s="305"/>
      <c r="C180" s="373"/>
      <c r="D180" s="305"/>
      <c r="E180" s="373"/>
      <c r="F180" s="314"/>
      <c r="G180" s="123" t="s">
        <v>43</v>
      </c>
      <c r="H180" s="64">
        <v>284</v>
      </c>
      <c r="I180" s="124">
        <v>47.16</v>
      </c>
    </row>
    <row r="181" spans="1:9" x14ac:dyDescent="0.25">
      <c r="A181" s="375"/>
      <c r="B181" s="305"/>
      <c r="C181" s="373"/>
      <c r="D181" s="305"/>
      <c r="E181" s="373"/>
      <c r="F181" s="314"/>
      <c r="G181" s="123" t="s">
        <v>42</v>
      </c>
      <c r="H181" s="64">
        <v>8</v>
      </c>
      <c r="I181" s="124">
        <v>1.35</v>
      </c>
    </row>
    <row r="182" spans="1:9" x14ac:dyDescent="0.25">
      <c r="A182" s="375"/>
      <c r="B182" s="305"/>
      <c r="C182" s="373"/>
      <c r="D182" s="305"/>
      <c r="E182" s="373"/>
      <c r="F182" s="314"/>
      <c r="G182" s="123" t="s">
        <v>41</v>
      </c>
      <c r="H182" s="64">
        <v>1428</v>
      </c>
      <c r="I182" s="124">
        <v>430.81</v>
      </c>
    </row>
    <row r="183" spans="1:9" ht="15.75" thickBot="1" x14ac:dyDescent="0.3">
      <c r="A183" s="375"/>
      <c r="B183" s="305"/>
      <c r="C183" s="373"/>
      <c r="D183" s="305"/>
      <c r="E183" s="373"/>
      <c r="F183" s="314"/>
      <c r="G183" s="123" t="s">
        <v>40</v>
      </c>
      <c r="H183" s="64">
        <v>1380</v>
      </c>
      <c r="I183" s="124">
        <v>631.95000000000005</v>
      </c>
    </row>
    <row r="184" spans="1:9" ht="16.5" thickTop="1" thickBot="1" x14ac:dyDescent="0.3">
      <c r="A184" s="375"/>
      <c r="B184" s="305"/>
      <c r="C184" s="373"/>
      <c r="D184" s="305"/>
      <c r="E184" s="381"/>
      <c r="F184" s="314"/>
      <c r="G184" s="91" t="s">
        <v>39</v>
      </c>
      <c r="H184" s="127">
        <v>21978</v>
      </c>
      <c r="I184" s="126">
        <v>6376.63</v>
      </c>
    </row>
    <row r="185" spans="1:9" ht="15" customHeight="1" thickTop="1" thickBot="1" x14ac:dyDescent="0.3">
      <c r="A185" s="375"/>
      <c r="B185" s="305"/>
      <c r="C185" s="379"/>
      <c r="D185" s="305"/>
      <c r="E185" s="385" t="s">
        <v>39</v>
      </c>
      <c r="F185" s="385"/>
      <c r="G185" s="385"/>
      <c r="H185" s="127">
        <v>21978</v>
      </c>
      <c r="I185" s="126">
        <v>6376.63</v>
      </c>
    </row>
    <row r="186" spans="1:9" ht="15" customHeight="1" thickTop="1" thickBot="1" x14ac:dyDescent="0.3">
      <c r="A186" s="377"/>
      <c r="B186" s="305"/>
      <c r="C186" s="388" t="s">
        <v>39</v>
      </c>
      <c r="D186" s="388"/>
      <c r="E186" s="388"/>
      <c r="F186" s="388"/>
      <c r="G186" s="388"/>
      <c r="H186" s="128">
        <v>21978</v>
      </c>
      <c r="I186" s="129">
        <v>6376.63</v>
      </c>
    </row>
    <row r="187" spans="1:9" ht="15" customHeight="1" thickTop="1" x14ac:dyDescent="0.25">
      <c r="A187" s="376" t="s">
        <v>38</v>
      </c>
      <c r="B187" s="305"/>
      <c r="C187" s="378" t="s">
        <v>38</v>
      </c>
      <c r="D187" s="305"/>
      <c r="E187" s="378" t="s">
        <v>38</v>
      </c>
      <c r="F187" s="314"/>
      <c r="G187" s="123" t="s">
        <v>37</v>
      </c>
      <c r="H187" s="64">
        <v>1535</v>
      </c>
      <c r="I187" s="124">
        <v>194.75</v>
      </c>
    </row>
    <row r="188" spans="1:9" ht="15.75" thickBot="1" x14ac:dyDescent="0.3">
      <c r="A188" s="375"/>
      <c r="B188" s="305"/>
      <c r="C188" s="373"/>
      <c r="D188" s="305"/>
      <c r="E188" s="373"/>
      <c r="F188" s="314"/>
      <c r="G188" s="123" t="s">
        <v>36</v>
      </c>
      <c r="H188" s="64">
        <v>573</v>
      </c>
      <c r="I188" s="124">
        <v>186.91</v>
      </c>
    </row>
    <row r="189" spans="1:9" ht="16.5" thickTop="1" thickBot="1" x14ac:dyDescent="0.3">
      <c r="A189" s="375"/>
      <c r="B189" s="305"/>
      <c r="C189" s="373"/>
      <c r="D189" s="305"/>
      <c r="E189" s="381"/>
      <c r="F189" s="314"/>
      <c r="G189" s="91" t="s">
        <v>35</v>
      </c>
      <c r="H189" s="127">
        <v>2090</v>
      </c>
      <c r="I189" s="126">
        <v>381.66</v>
      </c>
    </row>
    <row r="190" spans="1:9" ht="15" customHeight="1" thickTop="1" thickBot="1" x14ac:dyDescent="0.3">
      <c r="A190" s="375"/>
      <c r="B190" s="305"/>
      <c r="C190" s="379"/>
      <c r="D190" s="305"/>
      <c r="E190" s="385" t="s">
        <v>35</v>
      </c>
      <c r="F190" s="385"/>
      <c r="G190" s="385"/>
      <c r="H190" s="127">
        <v>2090</v>
      </c>
      <c r="I190" s="126">
        <v>381.66</v>
      </c>
    </row>
    <row r="191" spans="1:9" ht="15" customHeight="1" thickTop="1" thickBot="1" x14ac:dyDescent="0.3">
      <c r="A191" s="386"/>
      <c r="B191" s="305"/>
      <c r="C191" s="387" t="s">
        <v>35</v>
      </c>
      <c r="D191" s="387"/>
      <c r="E191" s="387"/>
      <c r="F191" s="387"/>
      <c r="G191" s="387"/>
      <c r="H191" s="127">
        <v>2090</v>
      </c>
      <c r="I191" s="126">
        <v>381.66</v>
      </c>
    </row>
    <row r="192" spans="1:9" ht="15.75" thickTop="1" x14ac:dyDescent="0.25">
      <c r="A192" s="385" t="s">
        <v>34</v>
      </c>
      <c r="B192" s="385"/>
      <c r="C192" s="385"/>
      <c r="D192" s="385"/>
      <c r="E192" s="385"/>
      <c r="F192" s="385"/>
      <c r="G192" s="385"/>
      <c r="H192" s="126"/>
      <c r="I192" s="130">
        <f>+I191+I186+I177+I173+I152</f>
        <v>3589650.8499999996</v>
      </c>
    </row>
  </sheetData>
  <sheetProtection password="C43B" sheet="1" objects="1" scenarios="1"/>
  <mergeCells count="61">
    <mergeCell ref="A1:I1"/>
    <mergeCell ref="A178:A186"/>
    <mergeCell ref="C178:C185"/>
    <mergeCell ref="E178:E184"/>
    <mergeCell ref="E185:G185"/>
    <mergeCell ref="C186:G186"/>
    <mergeCell ref="E151:G151"/>
    <mergeCell ref="C152:G152"/>
    <mergeCell ref="C173:G173"/>
    <mergeCell ref="A174:A177"/>
    <mergeCell ref="C174:C176"/>
    <mergeCell ref="E174:E175"/>
    <mergeCell ref="E176:G176"/>
    <mergeCell ref="C177:G177"/>
    <mergeCell ref="E63:E64"/>
    <mergeCell ref="E73:G73"/>
    <mergeCell ref="A192:G192"/>
    <mergeCell ref="A123:A152"/>
    <mergeCell ref="E5:E10"/>
    <mergeCell ref="E11:E19"/>
    <mergeCell ref="E20:E32"/>
    <mergeCell ref="C123:C151"/>
    <mergeCell ref="A187:A191"/>
    <mergeCell ref="C187:C190"/>
    <mergeCell ref="E187:E189"/>
    <mergeCell ref="E190:G190"/>
    <mergeCell ref="C191:G191"/>
    <mergeCell ref="E145:E150"/>
    <mergeCell ref="E172:G172"/>
    <mergeCell ref="E136:E142"/>
    <mergeCell ref="E57:E58"/>
    <mergeCell ref="E59:E62"/>
    <mergeCell ref="E153:E167"/>
    <mergeCell ref="E168:E171"/>
    <mergeCell ref="H3:I3"/>
    <mergeCell ref="E65:E72"/>
    <mergeCell ref="E49:E56"/>
    <mergeCell ref="E45:E46"/>
    <mergeCell ref="E47:E48"/>
    <mergeCell ref="E74:E83"/>
    <mergeCell ref="E143:E144"/>
    <mergeCell ref="E84:E85"/>
    <mergeCell ref="E86:E93"/>
    <mergeCell ref="E94:E122"/>
    <mergeCell ref="E123:E135"/>
    <mergeCell ref="E3:E4"/>
    <mergeCell ref="G3:G4"/>
    <mergeCell ref="E33:E44"/>
    <mergeCell ref="A3:A4"/>
    <mergeCell ref="C3:C4"/>
    <mergeCell ref="C94:C122"/>
    <mergeCell ref="A94:A122"/>
    <mergeCell ref="A153:A173"/>
    <mergeCell ref="C153:C172"/>
    <mergeCell ref="C65:C73"/>
    <mergeCell ref="C5:C32"/>
    <mergeCell ref="C33:C64"/>
    <mergeCell ref="A5:A32"/>
    <mergeCell ref="A33:A64"/>
    <mergeCell ref="A65:A93"/>
    <mergeCell ref="C74:C93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4" max="16383" man="1"/>
    <brk id="93" max="16383" man="1"/>
    <brk id="122" max="16383" man="1"/>
    <brk id="152" max="16383" man="1"/>
    <brk id="177" max="16383" man="1"/>
  </rowBreaks>
  <colBreaks count="1" manualBreakCount="1">
    <brk id="6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>
    <pageSetUpPr fitToPage="1"/>
  </sheetPr>
  <dimension ref="A1:I192"/>
  <sheetViews>
    <sheetView showGridLines="0" zoomScale="90" zoomScaleNormal="90" workbookViewId="0">
      <pane xSplit="5" ySplit="4" topLeftCell="F5" activePane="bottomRight" state="frozen"/>
      <selection pane="topRight" activeCell="K1" sqref="K1"/>
      <selection pane="bottomLeft" activeCell="A5" sqref="A5"/>
      <selection pane="bottomRight" activeCell="F5" sqref="F5"/>
    </sheetView>
  </sheetViews>
  <sheetFormatPr defaultRowHeight="15" x14ac:dyDescent="0.25"/>
  <cols>
    <col min="1" max="1" width="18.125" style="134" customWidth="1"/>
    <col min="2" max="2" width="0.5" style="120" customWidth="1"/>
    <col min="3" max="3" width="18.125" style="120" customWidth="1"/>
    <col min="4" max="4" width="0.5" style="120" customWidth="1"/>
    <col min="5" max="5" width="26.875" style="120" customWidth="1"/>
    <col min="6" max="6" width="0.5" style="120" customWidth="1"/>
    <col min="7" max="7" width="55" style="120" customWidth="1"/>
    <col min="8" max="9" width="14.625" style="120" customWidth="1"/>
    <col min="10" max="16384" width="9" style="120"/>
  </cols>
  <sheetData>
    <row r="1" spans="1:9" x14ac:dyDescent="0.25">
      <c r="A1" s="341" t="s">
        <v>573</v>
      </c>
      <c r="B1" s="341"/>
      <c r="C1" s="341"/>
      <c r="D1" s="341"/>
      <c r="E1" s="341"/>
      <c r="F1" s="341"/>
      <c r="G1" s="341"/>
      <c r="H1" s="341"/>
      <c r="I1" s="341"/>
    </row>
    <row r="2" spans="1:9" x14ac:dyDescent="0.25">
      <c r="A2" s="121" t="s">
        <v>300</v>
      </c>
      <c r="B2" s="119"/>
      <c r="C2" s="119"/>
      <c r="D2" s="119"/>
      <c r="E2" s="119"/>
      <c r="F2" s="119"/>
      <c r="G2" s="119"/>
      <c r="H2" s="119"/>
    </row>
    <row r="3" spans="1:9" x14ac:dyDescent="0.25">
      <c r="A3" s="369" t="s">
        <v>230</v>
      </c>
      <c r="B3" s="307"/>
      <c r="C3" s="371" t="s">
        <v>229</v>
      </c>
      <c r="D3" s="309"/>
      <c r="E3" s="371" t="s">
        <v>228</v>
      </c>
      <c r="F3" s="313"/>
      <c r="G3" s="369" t="s">
        <v>227</v>
      </c>
      <c r="H3" s="382">
        <v>2016</v>
      </c>
      <c r="I3" s="383"/>
    </row>
    <row r="4" spans="1:9" x14ac:dyDescent="0.25">
      <c r="A4" s="370"/>
      <c r="B4" s="308"/>
      <c r="C4" s="372"/>
      <c r="D4" s="310"/>
      <c r="E4" s="372"/>
      <c r="F4" s="315"/>
      <c r="G4" s="384"/>
      <c r="H4" s="50" t="s">
        <v>226</v>
      </c>
      <c r="I4" s="122" t="s">
        <v>225</v>
      </c>
    </row>
    <row r="5" spans="1:9" ht="15" customHeight="1" x14ac:dyDescent="0.25">
      <c r="A5" s="376" t="s">
        <v>103</v>
      </c>
      <c r="B5" s="308"/>
      <c r="C5" s="380" t="s">
        <v>181</v>
      </c>
      <c r="D5" s="310"/>
      <c r="E5" s="380" t="s">
        <v>224</v>
      </c>
      <c r="F5" s="315"/>
      <c r="G5" s="123" t="s">
        <v>223</v>
      </c>
      <c r="H5" s="64">
        <v>53</v>
      </c>
      <c r="I5" s="124">
        <v>2.52</v>
      </c>
    </row>
    <row r="6" spans="1:9" x14ac:dyDescent="0.25">
      <c r="A6" s="375"/>
      <c r="B6" s="311"/>
      <c r="C6" s="373"/>
      <c r="D6" s="311"/>
      <c r="E6" s="373"/>
      <c r="F6" s="315"/>
      <c r="G6" s="123" t="s">
        <v>222</v>
      </c>
      <c r="H6" s="64">
        <v>136</v>
      </c>
      <c r="I6" s="124">
        <v>23.18</v>
      </c>
    </row>
    <row r="7" spans="1:9" x14ac:dyDescent="0.25">
      <c r="A7" s="375"/>
      <c r="B7" s="311"/>
      <c r="C7" s="373"/>
      <c r="D7" s="311"/>
      <c r="E7" s="373"/>
      <c r="F7" s="315"/>
      <c r="G7" s="123" t="s">
        <v>221</v>
      </c>
      <c r="H7" s="64">
        <v>0</v>
      </c>
      <c r="I7" s="124">
        <v>0</v>
      </c>
    </row>
    <row r="8" spans="1:9" x14ac:dyDescent="0.25">
      <c r="A8" s="375"/>
      <c r="B8" s="311"/>
      <c r="C8" s="373"/>
      <c r="D8" s="311"/>
      <c r="E8" s="373"/>
      <c r="F8" s="315"/>
      <c r="G8" s="123" t="s">
        <v>220</v>
      </c>
      <c r="H8" s="64">
        <v>34</v>
      </c>
      <c r="I8" s="124">
        <v>3.85</v>
      </c>
    </row>
    <row r="9" spans="1:9" ht="15.75" thickBot="1" x14ac:dyDescent="0.3">
      <c r="A9" s="375"/>
      <c r="B9" s="311"/>
      <c r="C9" s="373"/>
      <c r="D9" s="311"/>
      <c r="E9" s="373"/>
      <c r="F9" s="315"/>
      <c r="G9" s="123" t="s">
        <v>219</v>
      </c>
      <c r="H9" s="64">
        <v>19</v>
      </c>
      <c r="I9" s="124">
        <v>2.65</v>
      </c>
    </row>
    <row r="10" spans="1:9" ht="15" customHeight="1" thickTop="1" x14ac:dyDescent="0.25">
      <c r="A10" s="375"/>
      <c r="B10" s="311"/>
      <c r="C10" s="373"/>
      <c r="D10" s="311"/>
      <c r="E10" s="374"/>
      <c r="F10" s="314"/>
      <c r="G10" s="91" t="s">
        <v>218</v>
      </c>
      <c r="H10" s="125">
        <v>233</v>
      </c>
      <c r="I10" s="126">
        <v>32.200000000000003</v>
      </c>
    </row>
    <row r="11" spans="1:9" x14ac:dyDescent="0.25">
      <c r="A11" s="375"/>
      <c r="B11" s="311"/>
      <c r="C11" s="373"/>
      <c r="D11" s="305"/>
      <c r="E11" s="380" t="s">
        <v>217</v>
      </c>
      <c r="F11" s="314"/>
      <c r="G11" s="123" t="s">
        <v>216</v>
      </c>
      <c r="H11" s="64">
        <v>0</v>
      </c>
      <c r="I11" s="124">
        <v>0</v>
      </c>
    </row>
    <row r="12" spans="1:9" x14ac:dyDescent="0.25">
      <c r="A12" s="375"/>
      <c r="B12" s="311"/>
      <c r="C12" s="373"/>
      <c r="D12" s="305"/>
      <c r="E12" s="373"/>
      <c r="F12" s="314"/>
      <c r="G12" s="123" t="s">
        <v>215</v>
      </c>
      <c r="H12" s="64">
        <v>1</v>
      </c>
      <c r="I12" s="124">
        <v>0.03</v>
      </c>
    </row>
    <row r="13" spans="1:9" x14ac:dyDescent="0.25">
      <c r="A13" s="375"/>
      <c r="B13" s="311"/>
      <c r="C13" s="373"/>
      <c r="D13" s="305"/>
      <c r="E13" s="373"/>
      <c r="F13" s="314"/>
      <c r="G13" s="123" t="s">
        <v>214</v>
      </c>
      <c r="H13" s="64">
        <v>0</v>
      </c>
      <c r="I13" s="124">
        <v>0</v>
      </c>
    </row>
    <row r="14" spans="1:9" ht="15" customHeight="1" x14ac:dyDescent="0.25">
      <c r="A14" s="375"/>
      <c r="B14" s="311"/>
      <c r="C14" s="373"/>
      <c r="D14" s="305"/>
      <c r="E14" s="373"/>
      <c r="F14" s="314"/>
      <c r="G14" s="123" t="s">
        <v>213</v>
      </c>
      <c r="H14" s="64">
        <v>183</v>
      </c>
      <c r="I14" s="124">
        <v>95.66</v>
      </c>
    </row>
    <row r="15" spans="1:9" x14ac:dyDescent="0.25">
      <c r="A15" s="375"/>
      <c r="B15" s="311"/>
      <c r="C15" s="373"/>
      <c r="D15" s="305"/>
      <c r="E15" s="373"/>
      <c r="F15" s="314"/>
      <c r="G15" s="123" t="s">
        <v>212</v>
      </c>
      <c r="H15" s="64">
        <v>22</v>
      </c>
      <c r="I15" s="124">
        <v>4.13</v>
      </c>
    </row>
    <row r="16" spans="1:9" x14ac:dyDescent="0.25">
      <c r="A16" s="375"/>
      <c r="B16" s="311"/>
      <c r="C16" s="373"/>
      <c r="D16" s="305"/>
      <c r="E16" s="373"/>
      <c r="F16" s="314"/>
      <c r="G16" s="123" t="s">
        <v>211</v>
      </c>
      <c r="H16" s="64">
        <v>0</v>
      </c>
      <c r="I16" s="124">
        <v>0</v>
      </c>
    </row>
    <row r="17" spans="1:9" x14ac:dyDescent="0.25">
      <c r="A17" s="375"/>
      <c r="B17" s="311"/>
      <c r="C17" s="373"/>
      <c r="D17" s="305"/>
      <c r="E17" s="373"/>
      <c r="F17" s="314"/>
      <c r="G17" s="123" t="s">
        <v>210</v>
      </c>
      <c r="H17" s="64">
        <v>0</v>
      </c>
      <c r="I17" s="124">
        <v>0</v>
      </c>
    </row>
    <row r="18" spans="1:9" ht="15.75" thickBot="1" x14ac:dyDescent="0.3">
      <c r="A18" s="375"/>
      <c r="B18" s="311"/>
      <c r="C18" s="373"/>
      <c r="D18" s="305"/>
      <c r="E18" s="373"/>
      <c r="F18" s="314"/>
      <c r="G18" s="123" t="s">
        <v>209</v>
      </c>
      <c r="H18" s="64">
        <v>12</v>
      </c>
      <c r="I18" s="124">
        <v>0.82</v>
      </c>
    </row>
    <row r="19" spans="1:9" ht="15.75" thickTop="1" x14ac:dyDescent="0.25">
      <c r="A19" s="375"/>
      <c r="B19" s="311"/>
      <c r="C19" s="373"/>
      <c r="D19" s="305"/>
      <c r="E19" s="374"/>
      <c r="F19" s="314"/>
      <c r="G19" s="91" t="s">
        <v>208</v>
      </c>
      <c r="H19" s="125">
        <v>209</v>
      </c>
      <c r="I19" s="126">
        <v>100.64</v>
      </c>
    </row>
    <row r="20" spans="1:9" x14ac:dyDescent="0.25">
      <c r="A20" s="375"/>
      <c r="B20" s="311"/>
      <c r="C20" s="373"/>
      <c r="D20" s="305"/>
      <c r="E20" s="380" t="s">
        <v>207</v>
      </c>
      <c r="F20" s="314"/>
      <c r="G20" s="123" t="s">
        <v>206</v>
      </c>
      <c r="H20" s="64">
        <v>70</v>
      </c>
      <c r="I20" s="124">
        <v>5.71</v>
      </c>
    </row>
    <row r="21" spans="1:9" x14ac:dyDescent="0.25">
      <c r="A21" s="375"/>
      <c r="B21" s="311"/>
      <c r="C21" s="373"/>
      <c r="D21" s="305"/>
      <c r="E21" s="373"/>
      <c r="F21" s="314"/>
      <c r="G21" s="123" t="s">
        <v>205</v>
      </c>
      <c r="H21" s="64">
        <v>151</v>
      </c>
      <c r="I21" s="124">
        <v>22.52</v>
      </c>
    </row>
    <row r="22" spans="1:9" x14ac:dyDescent="0.25">
      <c r="A22" s="375"/>
      <c r="B22" s="311"/>
      <c r="C22" s="373"/>
      <c r="D22" s="305"/>
      <c r="E22" s="373"/>
      <c r="F22" s="314"/>
      <c r="G22" s="123" t="s">
        <v>204</v>
      </c>
      <c r="H22" s="64">
        <v>1</v>
      </c>
      <c r="I22" s="124">
        <v>0.02</v>
      </c>
    </row>
    <row r="23" spans="1:9" x14ac:dyDescent="0.25">
      <c r="A23" s="375"/>
      <c r="B23" s="311"/>
      <c r="C23" s="373"/>
      <c r="D23" s="305"/>
      <c r="E23" s="373"/>
      <c r="F23" s="314"/>
      <c r="G23" s="123" t="s">
        <v>203</v>
      </c>
      <c r="H23" s="64">
        <v>36</v>
      </c>
      <c r="I23" s="124">
        <v>2.08</v>
      </c>
    </row>
    <row r="24" spans="1:9" x14ac:dyDescent="0.25">
      <c r="A24" s="375"/>
      <c r="B24" s="311"/>
      <c r="C24" s="373"/>
      <c r="D24" s="305"/>
      <c r="E24" s="373"/>
      <c r="F24" s="314"/>
      <c r="G24" s="123" t="s">
        <v>202</v>
      </c>
      <c r="H24" s="64">
        <v>3</v>
      </c>
      <c r="I24" s="124">
        <v>0.28999999999999998</v>
      </c>
    </row>
    <row r="25" spans="1:9" x14ac:dyDescent="0.25">
      <c r="A25" s="375"/>
      <c r="B25" s="311"/>
      <c r="C25" s="373"/>
      <c r="D25" s="305"/>
      <c r="E25" s="373"/>
      <c r="F25" s="314"/>
      <c r="G25" s="123" t="s">
        <v>201</v>
      </c>
      <c r="H25" s="64">
        <v>280</v>
      </c>
      <c r="I25" s="124">
        <v>42.55</v>
      </c>
    </row>
    <row r="26" spans="1:9" ht="15" customHeight="1" x14ac:dyDescent="0.25">
      <c r="A26" s="375"/>
      <c r="B26" s="311"/>
      <c r="C26" s="373"/>
      <c r="D26" s="305"/>
      <c r="E26" s="373"/>
      <c r="F26" s="314"/>
      <c r="G26" s="123" t="s">
        <v>200</v>
      </c>
      <c r="H26" s="64">
        <v>0</v>
      </c>
      <c r="I26" s="124">
        <v>0</v>
      </c>
    </row>
    <row r="27" spans="1:9" x14ac:dyDescent="0.25">
      <c r="A27" s="375"/>
      <c r="B27" s="311"/>
      <c r="C27" s="373"/>
      <c r="D27" s="305"/>
      <c r="E27" s="373"/>
      <c r="F27" s="314"/>
      <c r="G27" s="123" t="s">
        <v>199</v>
      </c>
      <c r="H27" s="64">
        <v>7</v>
      </c>
      <c r="I27" s="124">
        <v>0.5</v>
      </c>
    </row>
    <row r="28" spans="1:9" x14ac:dyDescent="0.25">
      <c r="A28" s="375"/>
      <c r="B28" s="311"/>
      <c r="C28" s="373"/>
      <c r="D28" s="305"/>
      <c r="E28" s="373"/>
      <c r="F28" s="314"/>
      <c r="G28" s="123" t="s">
        <v>198</v>
      </c>
      <c r="H28" s="64">
        <v>17</v>
      </c>
      <c r="I28" s="124">
        <v>3.01</v>
      </c>
    </row>
    <row r="29" spans="1:9" x14ac:dyDescent="0.25">
      <c r="A29" s="375"/>
      <c r="B29" s="311"/>
      <c r="C29" s="373"/>
      <c r="D29" s="305"/>
      <c r="E29" s="373"/>
      <c r="F29" s="314"/>
      <c r="G29" s="123" t="s">
        <v>197</v>
      </c>
      <c r="H29" s="64">
        <v>4</v>
      </c>
      <c r="I29" s="124">
        <v>0.13</v>
      </c>
    </row>
    <row r="30" spans="1:9" x14ac:dyDescent="0.25">
      <c r="A30" s="375"/>
      <c r="B30" s="311"/>
      <c r="C30" s="373"/>
      <c r="D30" s="305"/>
      <c r="E30" s="373"/>
      <c r="F30" s="314"/>
      <c r="G30" s="123" t="s">
        <v>521</v>
      </c>
      <c r="H30" s="64">
        <v>60</v>
      </c>
      <c r="I30" s="124">
        <v>10.24</v>
      </c>
    </row>
    <row r="31" spans="1:9" ht="15.75" thickBot="1" x14ac:dyDescent="0.3">
      <c r="A31" s="375"/>
      <c r="B31" s="311"/>
      <c r="C31" s="373"/>
      <c r="D31" s="305"/>
      <c r="E31" s="373"/>
      <c r="F31" s="314"/>
      <c r="G31" s="123" t="s">
        <v>196</v>
      </c>
      <c r="H31" s="64">
        <v>223</v>
      </c>
      <c r="I31" s="124">
        <v>37.1</v>
      </c>
    </row>
    <row r="32" spans="1:9" ht="15.75" thickTop="1" x14ac:dyDescent="0.25">
      <c r="A32" s="375"/>
      <c r="B32" s="311"/>
      <c r="C32" s="373"/>
      <c r="D32" s="305"/>
      <c r="E32" s="374"/>
      <c r="F32" s="314"/>
      <c r="G32" s="91" t="s">
        <v>195</v>
      </c>
      <c r="H32" s="125">
        <v>760</v>
      </c>
      <c r="I32" s="126">
        <v>124.15</v>
      </c>
    </row>
    <row r="33" spans="1:9" x14ac:dyDescent="0.25">
      <c r="A33" s="375" t="s">
        <v>103</v>
      </c>
      <c r="B33" s="311"/>
      <c r="C33" s="373" t="s">
        <v>181</v>
      </c>
      <c r="D33" s="305"/>
      <c r="E33" s="380" t="s">
        <v>194</v>
      </c>
      <c r="F33" s="314"/>
      <c r="G33" s="123" t="s">
        <v>193</v>
      </c>
      <c r="H33" s="64">
        <v>43</v>
      </c>
      <c r="I33" s="124">
        <v>2.52</v>
      </c>
    </row>
    <row r="34" spans="1:9" x14ac:dyDescent="0.25">
      <c r="A34" s="375"/>
      <c r="B34" s="311"/>
      <c r="C34" s="373"/>
      <c r="D34" s="305"/>
      <c r="E34" s="373"/>
      <c r="F34" s="314"/>
      <c r="G34" s="123" t="s">
        <v>522</v>
      </c>
      <c r="H34" s="64">
        <v>0</v>
      </c>
      <c r="I34" s="124">
        <v>0</v>
      </c>
    </row>
    <row r="35" spans="1:9" x14ac:dyDescent="0.25">
      <c r="A35" s="375"/>
      <c r="B35" s="311"/>
      <c r="C35" s="373"/>
      <c r="D35" s="305"/>
      <c r="E35" s="373"/>
      <c r="F35" s="314"/>
      <c r="G35" s="123" t="s">
        <v>192</v>
      </c>
      <c r="H35" s="64">
        <v>174</v>
      </c>
      <c r="I35" s="124">
        <v>16.399999999999999</v>
      </c>
    </row>
    <row r="36" spans="1:9" ht="15" customHeight="1" x14ac:dyDescent="0.25">
      <c r="A36" s="375"/>
      <c r="B36" s="311"/>
      <c r="C36" s="373"/>
      <c r="D36" s="305"/>
      <c r="E36" s="373"/>
      <c r="F36" s="314"/>
      <c r="G36" s="123" t="s">
        <v>191</v>
      </c>
      <c r="H36" s="64">
        <v>2993</v>
      </c>
      <c r="I36" s="124">
        <v>626.48</v>
      </c>
    </row>
    <row r="37" spans="1:9" x14ac:dyDescent="0.25">
      <c r="A37" s="375"/>
      <c r="B37" s="311"/>
      <c r="C37" s="373"/>
      <c r="D37" s="305"/>
      <c r="E37" s="373"/>
      <c r="F37" s="314"/>
      <c r="G37" s="123" t="s">
        <v>190</v>
      </c>
      <c r="H37" s="64">
        <v>1</v>
      </c>
      <c r="I37" s="124">
        <v>0.1</v>
      </c>
    </row>
    <row r="38" spans="1:9" ht="15.75" customHeight="1" x14ac:dyDescent="0.25">
      <c r="A38" s="375"/>
      <c r="B38" s="311"/>
      <c r="C38" s="373"/>
      <c r="D38" s="305"/>
      <c r="E38" s="373"/>
      <c r="F38" s="314"/>
      <c r="G38" s="123" t="s">
        <v>189</v>
      </c>
      <c r="H38" s="64">
        <v>3</v>
      </c>
      <c r="I38" s="124">
        <v>0.17</v>
      </c>
    </row>
    <row r="39" spans="1:9" x14ac:dyDescent="0.25">
      <c r="A39" s="375"/>
      <c r="B39" s="311"/>
      <c r="C39" s="373"/>
      <c r="D39" s="305"/>
      <c r="E39" s="373"/>
      <c r="F39" s="314"/>
      <c r="G39" s="123" t="s">
        <v>188</v>
      </c>
      <c r="H39" s="64">
        <v>13</v>
      </c>
      <c r="I39" s="124">
        <v>2.4300000000000002</v>
      </c>
    </row>
    <row r="40" spans="1:9" ht="15" customHeight="1" x14ac:dyDescent="0.25">
      <c r="A40" s="375"/>
      <c r="B40" s="311"/>
      <c r="C40" s="373"/>
      <c r="D40" s="305"/>
      <c r="E40" s="373"/>
      <c r="F40" s="314"/>
      <c r="G40" s="123" t="s">
        <v>447</v>
      </c>
      <c r="H40" s="64">
        <v>21</v>
      </c>
      <c r="I40" s="124">
        <v>3.1</v>
      </c>
    </row>
    <row r="41" spans="1:9" x14ac:dyDescent="0.25">
      <c r="A41" s="375"/>
      <c r="B41" s="311"/>
      <c r="C41" s="373"/>
      <c r="D41" s="305"/>
      <c r="E41" s="373"/>
      <c r="F41" s="314"/>
      <c r="G41" s="123" t="s">
        <v>448</v>
      </c>
      <c r="H41" s="64">
        <v>8</v>
      </c>
      <c r="I41" s="124">
        <v>0.92</v>
      </c>
    </row>
    <row r="42" spans="1:9" x14ac:dyDescent="0.25">
      <c r="A42" s="375"/>
      <c r="B42" s="311"/>
      <c r="C42" s="373"/>
      <c r="D42" s="305"/>
      <c r="E42" s="373"/>
      <c r="F42" s="314"/>
      <c r="G42" s="123" t="s">
        <v>187</v>
      </c>
      <c r="H42" s="64">
        <v>2</v>
      </c>
      <c r="I42" s="124">
        <v>0.12</v>
      </c>
    </row>
    <row r="43" spans="1:9" ht="15.75" thickBot="1" x14ac:dyDescent="0.3">
      <c r="A43" s="375"/>
      <c r="B43" s="311"/>
      <c r="C43" s="373"/>
      <c r="D43" s="305"/>
      <c r="E43" s="373"/>
      <c r="F43" s="314"/>
      <c r="G43" s="123" t="s">
        <v>186</v>
      </c>
      <c r="H43" s="64">
        <v>2578</v>
      </c>
      <c r="I43" s="124">
        <v>290.14999999999998</v>
      </c>
    </row>
    <row r="44" spans="1:9" ht="15.75" thickTop="1" x14ac:dyDescent="0.25">
      <c r="A44" s="375"/>
      <c r="B44" s="311"/>
      <c r="C44" s="373"/>
      <c r="D44" s="305"/>
      <c r="E44" s="374"/>
      <c r="F44" s="314"/>
      <c r="G44" s="91" t="s">
        <v>185</v>
      </c>
      <c r="H44" s="125">
        <v>5422</v>
      </c>
      <c r="I44" s="126">
        <v>942.39</v>
      </c>
    </row>
    <row r="45" spans="1:9" ht="15" customHeight="1" thickBot="1" x14ac:dyDescent="0.3">
      <c r="A45" s="375"/>
      <c r="B45" s="311"/>
      <c r="C45" s="373"/>
      <c r="D45" s="305"/>
      <c r="E45" s="380" t="s">
        <v>184</v>
      </c>
      <c r="F45" s="314"/>
      <c r="G45" s="123" t="s">
        <v>183</v>
      </c>
      <c r="H45" s="64">
        <v>167</v>
      </c>
      <c r="I45" s="124">
        <v>19.48</v>
      </c>
    </row>
    <row r="46" spans="1:9" ht="15.75" thickTop="1" x14ac:dyDescent="0.25">
      <c r="A46" s="375"/>
      <c r="B46" s="311"/>
      <c r="C46" s="373"/>
      <c r="D46" s="305"/>
      <c r="E46" s="373"/>
      <c r="F46" s="314"/>
      <c r="G46" s="91" t="s">
        <v>182</v>
      </c>
      <c r="H46" s="125">
        <v>167</v>
      </c>
      <c r="I46" s="126">
        <v>19.48</v>
      </c>
    </row>
    <row r="47" spans="1:9" ht="15.75" thickBot="1" x14ac:dyDescent="0.3">
      <c r="A47" s="375"/>
      <c r="B47" s="311"/>
      <c r="C47" s="373"/>
      <c r="D47" s="305"/>
      <c r="E47" s="380" t="s">
        <v>180</v>
      </c>
      <c r="F47" s="314"/>
      <c r="G47" s="123" t="s">
        <v>179</v>
      </c>
      <c r="H47" s="64">
        <v>1</v>
      </c>
      <c r="I47" s="124">
        <v>0.02</v>
      </c>
    </row>
    <row r="48" spans="1:9" ht="15.75" thickTop="1" x14ac:dyDescent="0.25">
      <c r="A48" s="375"/>
      <c r="B48" s="311"/>
      <c r="C48" s="373"/>
      <c r="D48" s="305"/>
      <c r="E48" s="374"/>
      <c r="F48" s="314"/>
      <c r="G48" s="91" t="s">
        <v>178</v>
      </c>
      <c r="H48" s="125">
        <v>1</v>
      </c>
      <c r="I48" s="126">
        <v>0.02</v>
      </c>
    </row>
    <row r="49" spans="1:9" x14ac:dyDescent="0.25">
      <c r="A49" s="375"/>
      <c r="B49" s="311"/>
      <c r="C49" s="373"/>
      <c r="D49" s="305"/>
      <c r="E49" s="380" t="s">
        <v>177</v>
      </c>
      <c r="F49" s="314"/>
      <c r="G49" s="123" t="s">
        <v>176</v>
      </c>
      <c r="H49" s="64">
        <v>4</v>
      </c>
      <c r="I49" s="124">
        <v>0.24</v>
      </c>
    </row>
    <row r="50" spans="1:9" ht="15.75" customHeight="1" x14ac:dyDescent="0.25">
      <c r="A50" s="375"/>
      <c r="B50" s="311"/>
      <c r="C50" s="373"/>
      <c r="D50" s="305"/>
      <c r="E50" s="373"/>
      <c r="F50" s="314"/>
      <c r="G50" s="123" t="s">
        <v>175</v>
      </c>
      <c r="H50" s="64">
        <v>1</v>
      </c>
      <c r="I50" s="124">
        <v>0.23</v>
      </c>
    </row>
    <row r="51" spans="1:9" x14ac:dyDescent="0.25">
      <c r="A51" s="375"/>
      <c r="B51" s="311"/>
      <c r="C51" s="373"/>
      <c r="D51" s="305"/>
      <c r="E51" s="373"/>
      <c r="F51" s="314"/>
      <c r="G51" s="123" t="s">
        <v>174</v>
      </c>
      <c r="H51" s="64">
        <v>0</v>
      </c>
      <c r="I51" s="124">
        <v>0</v>
      </c>
    </row>
    <row r="52" spans="1:9" x14ac:dyDescent="0.25">
      <c r="A52" s="375"/>
      <c r="B52" s="311"/>
      <c r="C52" s="373"/>
      <c r="D52" s="305"/>
      <c r="E52" s="373"/>
      <c r="F52" s="314"/>
      <c r="G52" s="123" t="s">
        <v>173</v>
      </c>
      <c r="H52" s="64">
        <v>0</v>
      </c>
      <c r="I52" s="124">
        <v>0</v>
      </c>
    </row>
    <row r="53" spans="1:9" x14ac:dyDescent="0.25">
      <c r="A53" s="375"/>
      <c r="B53" s="311"/>
      <c r="C53" s="373"/>
      <c r="D53" s="305"/>
      <c r="E53" s="373"/>
      <c r="F53" s="314"/>
      <c r="G53" s="123" t="s">
        <v>172</v>
      </c>
      <c r="H53" s="64">
        <v>5</v>
      </c>
      <c r="I53" s="124">
        <v>0.98</v>
      </c>
    </row>
    <row r="54" spans="1:9" x14ac:dyDescent="0.25">
      <c r="A54" s="375"/>
      <c r="B54" s="311"/>
      <c r="C54" s="373"/>
      <c r="D54" s="305"/>
      <c r="E54" s="373"/>
      <c r="F54" s="314"/>
      <c r="G54" s="123" t="s">
        <v>171</v>
      </c>
      <c r="H54" s="64">
        <v>0</v>
      </c>
      <c r="I54" s="124">
        <v>0</v>
      </c>
    </row>
    <row r="55" spans="1:9" ht="15.75" thickBot="1" x14ac:dyDescent="0.3">
      <c r="A55" s="375"/>
      <c r="B55" s="311"/>
      <c r="C55" s="373"/>
      <c r="D55" s="305"/>
      <c r="E55" s="373"/>
      <c r="F55" s="314"/>
      <c r="G55" s="123" t="s">
        <v>170</v>
      </c>
      <c r="H55" s="64">
        <v>228</v>
      </c>
      <c r="I55" s="124">
        <v>21.48</v>
      </c>
    </row>
    <row r="56" spans="1:9" ht="15.75" thickTop="1" x14ac:dyDescent="0.25">
      <c r="A56" s="375"/>
      <c r="B56" s="311"/>
      <c r="C56" s="373"/>
      <c r="D56" s="305"/>
      <c r="E56" s="374"/>
      <c r="F56" s="314"/>
      <c r="G56" s="91" t="s">
        <v>169</v>
      </c>
      <c r="H56" s="125">
        <v>235</v>
      </c>
      <c r="I56" s="126">
        <v>22.93</v>
      </c>
    </row>
    <row r="57" spans="1:9" ht="15" customHeight="1" thickBot="1" x14ac:dyDescent="0.3">
      <c r="A57" s="375"/>
      <c r="B57" s="311"/>
      <c r="C57" s="373"/>
      <c r="D57" s="305"/>
      <c r="E57" s="380" t="s">
        <v>168</v>
      </c>
      <c r="F57" s="314"/>
      <c r="G57" s="123" t="s">
        <v>167</v>
      </c>
      <c r="H57" s="64">
        <v>0</v>
      </c>
      <c r="I57" s="124">
        <v>0</v>
      </c>
    </row>
    <row r="58" spans="1:9" ht="15.75" thickTop="1" x14ac:dyDescent="0.25">
      <c r="A58" s="375"/>
      <c r="B58" s="311"/>
      <c r="C58" s="373"/>
      <c r="D58" s="305"/>
      <c r="E58" s="374"/>
      <c r="F58" s="314"/>
      <c r="G58" s="91" t="s">
        <v>166</v>
      </c>
      <c r="H58" s="125">
        <v>0</v>
      </c>
      <c r="I58" s="126">
        <v>0</v>
      </c>
    </row>
    <row r="59" spans="1:9" x14ac:dyDescent="0.25">
      <c r="A59" s="375"/>
      <c r="B59" s="311"/>
      <c r="C59" s="373"/>
      <c r="D59" s="305"/>
      <c r="E59" s="380" t="s">
        <v>165</v>
      </c>
      <c r="F59" s="314"/>
      <c r="G59" s="123" t="s">
        <v>164</v>
      </c>
      <c r="H59" s="64">
        <v>135</v>
      </c>
      <c r="I59" s="124">
        <v>19.13</v>
      </c>
    </row>
    <row r="60" spans="1:9" x14ac:dyDescent="0.25">
      <c r="A60" s="375"/>
      <c r="B60" s="311"/>
      <c r="C60" s="373"/>
      <c r="D60" s="305"/>
      <c r="E60" s="373"/>
      <c r="F60" s="314"/>
      <c r="G60" s="123" t="s">
        <v>163</v>
      </c>
      <c r="H60" s="64">
        <v>0</v>
      </c>
      <c r="I60" s="124">
        <v>0</v>
      </c>
    </row>
    <row r="61" spans="1:9" ht="15.75" thickBot="1" x14ac:dyDescent="0.3">
      <c r="A61" s="375"/>
      <c r="B61" s="311"/>
      <c r="C61" s="373"/>
      <c r="D61" s="305"/>
      <c r="E61" s="373"/>
      <c r="F61" s="314"/>
      <c r="G61" s="123" t="s">
        <v>162</v>
      </c>
      <c r="H61" s="64">
        <v>256</v>
      </c>
      <c r="I61" s="124">
        <v>215.76</v>
      </c>
    </row>
    <row r="62" spans="1:9" ht="15.75" thickTop="1" x14ac:dyDescent="0.25">
      <c r="A62" s="375"/>
      <c r="B62" s="311"/>
      <c r="C62" s="373"/>
      <c r="D62" s="305"/>
      <c r="E62" s="374"/>
      <c r="F62" s="314"/>
      <c r="G62" s="91" t="s">
        <v>161</v>
      </c>
      <c r="H62" s="125">
        <v>372</v>
      </c>
      <c r="I62" s="126">
        <v>234.89</v>
      </c>
    </row>
    <row r="63" spans="1:9" ht="15.75" thickBot="1" x14ac:dyDescent="0.3">
      <c r="A63" s="375"/>
      <c r="B63" s="311"/>
      <c r="C63" s="373"/>
      <c r="D63" s="305"/>
      <c r="E63" s="380" t="s">
        <v>160</v>
      </c>
      <c r="F63" s="314"/>
      <c r="G63" s="123" t="s">
        <v>159</v>
      </c>
      <c r="H63" s="64">
        <v>3335</v>
      </c>
      <c r="I63" s="124">
        <v>595.77</v>
      </c>
    </row>
    <row r="64" spans="1:9" ht="15" customHeight="1" thickTop="1" thickBot="1" x14ac:dyDescent="0.3">
      <c r="A64" s="375"/>
      <c r="B64" s="311"/>
      <c r="C64" s="373"/>
      <c r="D64" s="305"/>
      <c r="E64" s="373"/>
      <c r="F64" s="314"/>
      <c r="G64" s="91" t="s">
        <v>158</v>
      </c>
      <c r="H64" s="127">
        <v>3335</v>
      </c>
      <c r="I64" s="126">
        <v>595.77</v>
      </c>
    </row>
    <row r="65" spans="1:9" ht="15.75" thickTop="1" x14ac:dyDescent="0.25">
      <c r="A65" s="375" t="s">
        <v>103</v>
      </c>
      <c r="B65" s="311"/>
      <c r="C65" s="373" t="s">
        <v>181</v>
      </c>
      <c r="D65" s="305"/>
      <c r="E65" s="380" t="s">
        <v>154</v>
      </c>
      <c r="F65" s="314"/>
      <c r="G65" s="123" t="s">
        <v>157</v>
      </c>
      <c r="H65" s="64">
        <v>739</v>
      </c>
      <c r="I65" s="124">
        <v>82.39</v>
      </c>
    </row>
    <row r="66" spans="1:9" x14ac:dyDescent="0.25">
      <c r="A66" s="375"/>
      <c r="B66" s="311"/>
      <c r="C66" s="373"/>
      <c r="D66" s="305"/>
      <c r="E66" s="373"/>
      <c r="F66" s="314"/>
      <c r="G66" s="123" t="s">
        <v>523</v>
      </c>
      <c r="H66" s="64">
        <v>1</v>
      </c>
      <c r="I66" s="124">
        <v>0.08</v>
      </c>
    </row>
    <row r="67" spans="1:9" x14ac:dyDescent="0.25">
      <c r="A67" s="375"/>
      <c r="B67" s="311"/>
      <c r="C67" s="373"/>
      <c r="D67" s="305"/>
      <c r="E67" s="373"/>
      <c r="F67" s="314"/>
      <c r="G67" s="123" t="s">
        <v>156</v>
      </c>
      <c r="H67" s="64">
        <v>0</v>
      </c>
      <c r="I67" s="124">
        <v>0</v>
      </c>
    </row>
    <row r="68" spans="1:9" ht="15" customHeight="1" x14ac:dyDescent="0.25">
      <c r="A68" s="375"/>
      <c r="B68" s="311"/>
      <c r="C68" s="373"/>
      <c r="D68" s="305"/>
      <c r="E68" s="373"/>
      <c r="F68" s="314"/>
      <c r="G68" s="123" t="s">
        <v>524</v>
      </c>
      <c r="H68" s="64">
        <v>0</v>
      </c>
      <c r="I68" s="124">
        <v>0</v>
      </c>
    </row>
    <row r="69" spans="1:9" x14ac:dyDescent="0.25">
      <c r="A69" s="375"/>
      <c r="B69" s="311"/>
      <c r="C69" s="373"/>
      <c r="D69" s="305"/>
      <c r="E69" s="373"/>
      <c r="F69" s="314"/>
      <c r="G69" s="123" t="s">
        <v>449</v>
      </c>
      <c r="H69" s="64">
        <v>10</v>
      </c>
      <c r="I69" s="124">
        <v>0.8</v>
      </c>
    </row>
    <row r="70" spans="1:9" x14ac:dyDescent="0.25">
      <c r="A70" s="375"/>
      <c r="B70" s="311"/>
      <c r="C70" s="373"/>
      <c r="D70" s="305"/>
      <c r="E70" s="373"/>
      <c r="F70" s="314"/>
      <c r="G70" s="123" t="s">
        <v>155</v>
      </c>
      <c r="H70" s="64">
        <v>3</v>
      </c>
      <c r="I70" s="124">
        <v>1.19</v>
      </c>
    </row>
    <row r="71" spans="1:9" ht="15.75" thickBot="1" x14ac:dyDescent="0.3">
      <c r="A71" s="375"/>
      <c r="B71" s="311"/>
      <c r="C71" s="373"/>
      <c r="D71" s="305"/>
      <c r="E71" s="373"/>
      <c r="F71" s="314"/>
      <c r="G71" s="123" t="s">
        <v>154</v>
      </c>
      <c r="H71" s="64">
        <v>59</v>
      </c>
      <c r="I71" s="124">
        <v>5.88</v>
      </c>
    </row>
    <row r="72" spans="1:9" ht="16.5" thickTop="1" thickBot="1" x14ac:dyDescent="0.3">
      <c r="A72" s="375"/>
      <c r="B72" s="311"/>
      <c r="C72" s="373"/>
      <c r="D72" s="305"/>
      <c r="E72" s="381"/>
      <c r="F72" s="314"/>
      <c r="G72" s="91" t="s">
        <v>153</v>
      </c>
      <c r="H72" s="125">
        <v>807</v>
      </c>
      <c r="I72" s="126">
        <v>90.34</v>
      </c>
    </row>
    <row r="73" spans="1:9" ht="16.5" thickTop="1" thickBot="1" x14ac:dyDescent="0.3">
      <c r="A73" s="375"/>
      <c r="B73" s="311"/>
      <c r="C73" s="374"/>
      <c r="D73" s="305"/>
      <c r="E73" s="389" t="s">
        <v>152</v>
      </c>
      <c r="F73" s="389"/>
      <c r="G73" s="389"/>
      <c r="H73" s="128">
        <v>8471</v>
      </c>
      <c r="I73" s="129">
        <v>2162.81</v>
      </c>
    </row>
    <row r="74" spans="1:9" ht="15.75" thickTop="1" x14ac:dyDescent="0.25">
      <c r="A74" s="375"/>
      <c r="B74" s="305"/>
      <c r="C74" s="380" t="s">
        <v>102</v>
      </c>
      <c r="D74" s="305"/>
      <c r="E74" s="378" t="s">
        <v>151</v>
      </c>
      <c r="F74" s="314"/>
      <c r="G74" s="123" t="s">
        <v>25</v>
      </c>
      <c r="H74" s="64">
        <v>0</v>
      </c>
      <c r="I74" s="124">
        <v>0</v>
      </c>
    </row>
    <row r="75" spans="1:9" x14ac:dyDescent="0.25">
      <c r="A75" s="375"/>
      <c r="B75" s="305"/>
      <c r="C75" s="373"/>
      <c r="D75" s="305"/>
      <c r="E75" s="373"/>
      <c r="F75" s="314"/>
      <c r="G75" s="123" t="s">
        <v>150</v>
      </c>
      <c r="H75" s="64">
        <v>88</v>
      </c>
      <c r="I75" s="124">
        <v>7.61</v>
      </c>
    </row>
    <row r="76" spans="1:9" x14ac:dyDescent="0.25">
      <c r="A76" s="375"/>
      <c r="B76" s="305"/>
      <c r="C76" s="373"/>
      <c r="D76" s="305"/>
      <c r="E76" s="373"/>
      <c r="F76" s="314"/>
      <c r="G76" s="123" t="s">
        <v>149</v>
      </c>
      <c r="H76" s="64">
        <v>5</v>
      </c>
      <c r="I76" s="124">
        <v>0.28000000000000003</v>
      </c>
    </row>
    <row r="77" spans="1:9" x14ac:dyDescent="0.25">
      <c r="A77" s="375"/>
      <c r="B77" s="305"/>
      <c r="C77" s="373"/>
      <c r="D77" s="305"/>
      <c r="E77" s="373"/>
      <c r="F77" s="314"/>
      <c r="G77" s="123" t="s">
        <v>148</v>
      </c>
      <c r="H77" s="64">
        <v>8</v>
      </c>
      <c r="I77" s="124">
        <v>6.29</v>
      </c>
    </row>
    <row r="78" spans="1:9" x14ac:dyDescent="0.25">
      <c r="A78" s="375"/>
      <c r="B78" s="305"/>
      <c r="C78" s="373"/>
      <c r="D78" s="305"/>
      <c r="E78" s="373"/>
      <c r="F78" s="314"/>
      <c r="G78" s="123" t="s">
        <v>147</v>
      </c>
      <c r="H78" s="64">
        <v>30</v>
      </c>
      <c r="I78" s="124">
        <v>2.61</v>
      </c>
    </row>
    <row r="79" spans="1:9" x14ac:dyDescent="0.25">
      <c r="A79" s="375"/>
      <c r="B79" s="305"/>
      <c r="C79" s="373"/>
      <c r="D79" s="305"/>
      <c r="E79" s="373"/>
      <c r="F79" s="314"/>
      <c r="G79" s="123" t="s">
        <v>146</v>
      </c>
      <c r="H79" s="64">
        <v>0</v>
      </c>
      <c r="I79" s="124">
        <v>0</v>
      </c>
    </row>
    <row r="80" spans="1:9" x14ac:dyDescent="0.25">
      <c r="A80" s="375"/>
      <c r="B80" s="305"/>
      <c r="C80" s="373"/>
      <c r="D80" s="305"/>
      <c r="E80" s="373"/>
      <c r="F80" s="314"/>
      <c r="G80" s="123" t="s">
        <v>145</v>
      </c>
      <c r="H80" s="64">
        <v>61</v>
      </c>
      <c r="I80" s="124">
        <v>6.29</v>
      </c>
    </row>
    <row r="81" spans="1:9" x14ac:dyDescent="0.25">
      <c r="A81" s="375"/>
      <c r="B81" s="305"/>
      <c r="C81" s="373"/>
      <c r="D81" s="305"/>
      <c r="E81" s="373"/>
      <c r="F81" s="314"/>
      <c r="G81" s="123" t="s">
        <v>144</v>
      </c>
      <c r="H81" s="64">
        <v>0</v>
      </c>
      <c r="I81" s="124">
        <v>0</v>
      </c>
    </row>
    <row r="82" spans="1:9" ht="15.75" thickBot="1" x14ac:dyDescent="0.3">
      <c r="A82" s="375"/>
      <c r="B82" s="305"/>
      <c r="C82" s="373"/>
      <c r="D82" s="305"/>
      <c r="E82" s="373"/>
      <c r="F82" s="314"/>
      <c r="G82" s="123" t="s">
        <v>143</v>
      </c>
      <c r="H82" s="64">
        <v>0</v>
      </c>
      <c r="I82" s="124">
        <v>0</v>
      </c>
    </row>
    <row r="83" spans="1:9" ht="15.75" thickTop="1" x14ac:dyDescent="0.25">
      <c r="A83" s="375"/>
      <c r="B83" s="305"/>
      <c r="C83" s="373"/>
      <c r="D83" s="305"/>
      <c r="E83" s="374"/>
      <c r="F83" s="314"/>
      <c r="G83" s="91" t="s">
        <v>142</v>
      </c>
      <c r="H83" s="125">
        <v>155</v>
      </c>
      <c r="I83" s="126">
        <v>23.08</v>
      </c>
    </row>
    <row r="84" spans="1:9" ht="15.75" thickBot="1" x14ac:dyDescent="0.3">
      <c r="A84" s="375"/>
      <c r="B84" s="305"/>
      <c r="C84" s="373"/>
      <c r="D84" s="305"/>
      <c r="E84" s="380" t="s">
        <v>141</v>
      </c>
      <c r="F84" s="314"/>
      <c r="G84" s="123" t="s">
        <v>140</v>
      </c>
      <c r="H84" s="64">
        <v>78</v>
      </c>
      <c r="I84" s="124">
        <v>27.34</v>
      </c>
    </row>
    <row r="85" spans="1:9" ht="15" customHeight="1" thickTop="1" x14ac:dyDescent="0.25">
      <c r="A85" s="375"/>
      <c r="B85" s="305"/>
      <c r="C85" s="373"/>
      <c r="D85" s="305"/>
      <c r="E85" s="374"/>
      <c r="F85" s="314"/>
      <c r="G85" s="91" t="s">
        <v>139</v>
      </c>
      <c r="H85" s="125">
        <v>78</v>
      </c>
      <c r="I85" s="126">
        <v>27.34</v>
      </c>
    </row>
    <row r="86" spans="1:9" x14ac:dyDescent="0.25">
      <c r="A86" s="375"/>
      <c r="B86" s="305"/>
      <c r="C86" s="373"/>
      <c r="D86" s="305"/>
      <c r="E86" s="380" t="s">
        <v>138</v>
      </c>
      <c r="F86" s="314"/>
      <c r="G86" s="123" t="s">
        <v>137</v>
      </c>
      <c r="H86" s="64">
        <v>0</v>
      </c>
      <c r="I86" s="124">
        <v>0</v>
      </c>
    </row>
    <row r="87" spans="1:9" x14ac:dyDescent="0.25">
      <c r="A87" s="375"/>
      <c r="B87" s="305"/>
      <c r="C87" s="373"/>
      <c r="D87" s="305"/>
      <c r="E87" s="373"/>
      <c r="F87" s="314"/>
      <c r="G87" s="123" t="s">
        <v>525</v>
      </c>
      <c r="H87" s="64">
        <v>0</v>
      </c>
      <c r="I87" s="124">
        <v>0</v>
      </c>
    </row>
    <row r="88" spans="1:9" x14ac:dyDescent="0.25">
      <c r="A88" s="375"/>
      <c r="B88" s="305"/>
      <c r="C88" s="373"/>
      <c r="D88" s="305"/>
      <c r="E88" s="373"/>
      <c r="F88" s="314"/>
      <c r="G88" s="123" t="s">
        <v>136</v>
      </c>
      <c r="H88" s="64">
        <v>1</v>
      </c>
      <c r="I88" s="124">
        <v>0.93</v>
      </c>
    </row>
    <row r="89" spans="1:9" x14ac:dyDescent="0.25">
      <c r="A89" s="375"/>
      <c r="B89" s="305"/>
      <c r="C89" s="373"/>
      <c r="D89" s="305"/>
      <c r="E89" s="373"/>
      <c r="F89" s="314"/>
      <c r="G89" s="123" t="s">
        <v>526</v>
      </c>
      <c r="H89" s="64">
        <v>0</v>
      </c>
      <c r="I89" s="124">
        <v>0</v>
      </c>
    </row>
    <row r="90" spans="1:9" x14ac:dyDescent="0.25">
      <c r="A90" s="375"/>
      <c r="B90" s="305"/>
      <c r="C90" s="373"/>
      <c r="D90" s="305"/>
      <c r="E90" s="373"/>
      <c r="F90" s="314"/>
      <c r="G90" s="123" t="s">
        <v>527</v>
      </c>
      <c r="H90" s="64">
        <v>0</v>
      </c>
      <c r="I90" s="124">
        <v>0</v>
      </c>
    </row>
    <row r="91" spans="1:9" x14ac:dyDescent="0.25">
      <c r="A91" s="375"/>
      <c r="B91" s="305"/>
      <c r="C91" s="373"/>
      <c r="D91" s="305"/>
      <c r="E91" s="373"/>
      <c r="F91" s="314"/>
      <c r="G91" s="123" t="s">
        <v>133</v>
      </c>
      <c r="H91" s="64">
        <v>173</v>
      </c>
      <c r="I91" s="124">
        <v>93.97</v>
      </c>
    </row>
    <row r="92" spans="1:9" ht="15" customHeight="1" thickBot="1" x14ac:dyDescent="0.3">
      <c r="A92" s="375"/>
      <c r="B92" s="305"/>
      <c r="C92" s="373"/>
      <c r="D92" s="305"/>
      <c r="E92" s="373"/>
      <c r="F92" s="314"/>
      <c r="G92" s="123" t="s">
        <v>528</v>
      </c>
      <c r="H92" s="64">
        <v>0</v>
      </c>
      <c r="I92" s="124">
        <v>0</v>
      </c>
    </row>
    <row r="93" spans="1:9" ht="15.75" thickTop="1" x14ac:dyDescent="0.25">
      <c r="A93" s="375"/>
      <c r="B93" s="305"/>
      <c r="C93" s="373"/>
      <c r="D93" s="305"/>
      <c r="E93" s="374"/>
      <c r="F93" s="314"/>
      <c r="G93" s="91" t="s">
        <v>131</v>
      </c>
      <c r="H93" s="125">
        <v>174</v>
      </c>
      <c r="I93" s="126">
        <v>94.9</v>
      </c>
    </row>
    <row r="94" spans="1:9" x14ac:dyDescent="0.25">
      <c r="A94" s="375" t="s">
        <v>103</v>
      </c>
      <c r="B94" s="305"/>
      <c r="C94" s="373" t="s">
        <v>102</v>
      </c>
      <c r="D94" s="305"/>
      <c r="E94" s="380" t="s">
        <v>130</v>
      </c>
      <c r="F94" s="314"/>
      <c r="G94" s="123" t="s">
        <v>129</v>
      </c>
      <c r="H94" s="64">
        <v>7</v>
      </c>
      <c r="I94" s="124">
        <v>0.39</v>
      </c>
    </row>
    <row r="95" spans="1:9" ht="15" customHeight="1" x14ac:dyDescent="0.25">
      <c r="A95" s="375"/>
      <c r="B95" s="305"/>
      <c r="C95" s="373"/>
      <c r="D95" s="305"/>
      <c r="E95" s="373"/>
      <c r="F95" s="314"/>
      <c r="G95" s="123" t="s">
        <v>128</v>
      </c>
      <c r="H95" s="64">
        <v>1</v>
      </c>
      <c r="I95" s="124">
        <v>0.06</v>
      </c>
    </row>
    <row r="96" spans="1:9" ht="15" customHeight="1" x14ac:dyDescent="0.25">
      <c r="A96" s="375"/>
      <c r="B96" s="305"/>
      <c r="C96" s="373"/>
      <c r="D96" s="305"/>
      <c r="E96" s="373"/>
      <c r="F96" s="314"/>
      <c r="G96" s="123" t="s">
        <v>127</v>
      </c>
      <c r="H96" s="64">
        <v>8</v>
      </c>
      <c r="I96" s="124">
        <v>0.96</v>
      </c>
    </row>
    <row r="97" spans="1:9" ht="15" customHeight="1" x14ac:dyDescent="0.25">
      <c r="A97" s="375"/>
      <c r="B97" s="305"/>
      <c r="C97" s="373"/>
      <c r="D97" s="305"/>
      <c r="E97" s="373"/>
      <c r="F97" s="314"/>
      <c r="G97" s="123" t="s">
        <v>126</v>
      </c>
      <c r="H97" s="64">
        <v>0</v>
      </c>
      <c r="I97" s="124">
        <v>0</v>
      </c>
    </row>
    <row r="98" spans="1:9" x14ac:dyDescent="0.25">
      <c r="A98" s="375"/>
      <c r="B98" s="305"/>
      <c r="C98" s="373"/>
      <c r="D98" s="305"/>
      <c r="E98" s="373"/>
      <c r="F98" s="314"/>
      <c r="G98" s="123" t="s">
        <v>125</v>
      </c>
      <c r="H98" s="64">
        <v>411</v>
      </c>
      <c r="I98" s="124">
        <v>35.68</v>
      </c>
    </row>
    <row r="99" spans="1:9" x14ac:dyDescent="0.25">
      <c r="A99" s="375"/>
      <c r="B99" s="305"/>
      <c r="C99" s="373"/>
      <c r="D99" s="305"/>
      <c r="E99" s="373"/>
      <c r="F99" s="314"/>
      <c r="G99" s="123" t="s">
        <v>124</v>
      </c>
      <c r="H99" s="64">
        <v>162</v>
      </c>
      <c r="I99" s="124">
        <v>10.47</v>
      </c>
    </row>
    <row r="100" spans="1:9" x14ac:dyDescent="0.25">
      <c r="A100" s="375"/>
      <c r="B100" s="305"/>
      <c r="C100" s="373"/>
      <c r="D100" s="305"/>
      <c r="E100" s="373"/>
      <c r="F100" s="314"/>
      <c r="G100" s="123" t="s">
        <v>123</v>
      </c>
      <c r="H100" s="64">
        <v>0</v>
      </c>
      <c r="I100" s="124">
        <v>0</v>
      </c>
    </row>
    <row r="101" spans="1:9" x14ac:dyDescent="0.25">
      <c r="A101" s="375"/>
      <c r="B101" s="305"/>
      <c r="C101" s="373"/>
      <c r="D101" s="305"/>
      <c r="E101" s="373"/>
      <c r="F101" s="314"/>
      <c r="G101" s="123" t="s">
        <v>122</v>
      </c>
      <c r="H101" s="64">
        <v>0</v>
      </c>
      <c r="I101" s="124">
        <v>0</v>
      </c>
    </row>
    <row r="102" spans="1:9" x14ac:dyDescent="0.25">
      <c r="A102" s="375"/>
      <c r="B102" s="305"/>
      <c r="C102" s="373"/>
      <c r="D102" s="305"/>
      <c r="E102" s="373"/>
      <c r="F102" s="314"/>
      <c r="G102" s="123" t="s">
        <v>121</v>
      </c>
      <c r="H102" s="64">
        <v>19</v>
      </c>
      <c r="I102" s="124">
        <v>1.99</v>
      </c>
    </row>
    <row r="103" spans="1:9" ht="15" customHeight="1" x14ac:dyDescent="0.25">
      <c r="A103" s="375"/>
      <c r="B103" s="305"/>
      <c r="C103" s="373"/>
      <c r="D103" s="305"/>
      <c r="E103" s="373"/>
      <c r="F103" s="314"/>
      <c r="G103" s="123" t="s">
        <v>120</v>
      </c>
      <c r="H103" s="64">
        <v>20</v>
      </c>
      <c r="I103" s="124">
        <v>2.19</v>
      </c>
    </row>
    <row r="104" spans="1:9" x14ac:dyDescent="0.25">
      <c r="A104" s="375"/>
      <c r="B104" s="305"/>
      <c r="C104" s="373"/>
      <c r="D104" s="305"/>
      <c r="E104" s="373"/>
      <c r="F104" s="314"/>
      <c r="G104" s="123" t="s">
        <v>119</v>
      </c>
      <c r="H104" s="64">
        <v>0</v>
      </c>
      <c r="I104" s="124">
        <v>0</v>
      </c>
    </row>
    <row r="105" spans="1:9" x14ac:dyDescent="0.25">
      <c r="A105" s="375"/>
      <c r="B105" s="305"/>
      <c r="C105" s="373"/>
      <c r="D105" s="305"/>
      <c r="E105" s="373"/>
      <c r="F105" s="314"/>
      <c r="G105" s="123" t="s">
        <v>118</v>
      </c>
      <c r="H105" s="64">
        <v>2</v>
      </c>
      <c r="I105" s="124">
        <v>0.66</v>
      </c>
    </row>
    <row r="106" spans="1:9" ht="15" customHeight="1" x14ac:dyDescent="0.25">
      <c r="A106" s="375"/>
      <c r="B106" s="305"/>
      <c r="C106" s="373"/>
      <c r="D106" s="305"/>
      <c r="E106" s="373"/>
      <c r="F106" s="314"/>
      <c r="G106" s="123" t="s">
        <v>117</v>
      </c>
      <c r="H106" s="64">
        <v>6</v>
      </c>
      <c r="I106" s="124">
        <v>0.57999999999999996</v>
      </c>
    </row>
    <row r="107" spans="1:9" ht="15" customHeight="1" x14ac:dyDescent="0.25">
      <c r="A107" s="375"/>
      <c r="B107" s="305"/>
      <c r="C107" s="373"/>
      <c r="D107" s="305"/>
      <c r="E107" s="373"/>
      <c r="F107" s="314"/>
      <c r="G107" s="123" t="s">
        <v>116</v>
      </c>
      <c r="H107" s="64">
        <v>0</v>
      </c>
      <c r="I107" s="124">
        <v>0</v>
      </c>
    </row>
    <row r="108" spans="1:9" ht="15" customHeight="1" x14ac:dyDescent="0.25">
      <c r="A108" s="375"/>
      <c r="B108" s="305"/>
      <c r="C108" s="373"/>
      <c r="D108" s="305"/>
      <c r="E108" s="373"/>
      <c r="F108" s="314"/>
      <c r="G108" s="123" t="s">
        <v>115</v>
      </c>
      <c r="H108" s="64">
        <v>0</v>
      </c>
      <c r="I108" s="124">
        <v>0</v>
      </c>
    </row>
    <row r="109" spans="1:9" x14ac:dyDescent="0.25">
      <c r="A109" s="375"/>
      <c r="B109" s="305"/>
      <c r="C109" s="373"/>
      <c r="D109" s="305"/>
      <c r="E109" s="373"/>
      <c r="F109" s="314"/>
      <c r="G109" s="123" t="s">
        <v>114</v>
      </c>
      <c r="H109" s="64">
        <v>0</v>
      </c>
      <c r="I109" s="124">
        <v>0</v>
      </c>
    </row>
    <row r="110" spans="1:9" x14ac:dyDescent="0.25">
      <c r="A110" s="375"/>
      <c r="B110" s="305"/>
      <c r="C110" s="373"/>
      <c r="D110" s="305"/>
      <c r="E110" s="373"/>
      <c r="F110" s="314"/>
      <c r="G110" s="123" t="s">
        <v>113</v>
      </c>
      <c r="H110" s="64">
        <v>8</v>
      </c>
      <c r="I110" s="124">
        <v>0.59</v>
      </c>
    </row>
    <row r="111" spans="1:9" x14ac:dyDescent="0.25">
      <c r="A111" s="375"/>
      <c r="B111" s="305"/>
      <c r="C111" s="373"/>
      <c r="D111" s="305"/>
      <c r="E111" s="373"/>
      <c r="F111" s="314"/>
      <c r="G111" s="123" t="s">
        <v>112</v>
      </c>
      <c r="H111" s="64">
        <v>0</v>
      </c>
      <c r="I111" s="124">
        <v>0</v>
      </c>
    </row>
    <row r="112" spans="1:9" ht="15" customHeight="1" x14ac:dyDescent="0.25">
      <c r="A112" s="375"/>
      <c r="B112" s="305"/>
      <c r="C112" s="373"/>
      <c r="D112" s="305"/>
      <c r="E112" s="373"/>
      <c r="F112" s="314"/>
      <c r="G112" s="123" t="s">
        <v>111</v>
      </c>
      <c r="H112" s="64">
        <v>0</v>
      </c>
      <c r="I112" s="124">
        <v>0</v>
      </c>
    </row>
    <row r="113" spans="1:9" x14ac:dyDescent="0.25">
      <c r="A113" s="375"/>
      <c r="B113" s="305"/>
      <c r="C113" s="373"/>
      <c r="D113" s="305"/>
      <c r="E113" s="373"/>
      <c r="F113" s="314"/>
      <c r="G113" s="123" t="s">
        <v>110</v>
      </c>
      <c r="H113" s="64">
        <v>3</v>
      </c>
      <c r="I113" s="124">
        <v>0.4</v>
      </c>
    </row>
    <row r="114" spans="1:9" ht="15" customHeight="1" x14ac:dyDescent="0.25">
      <c r="A114" s="375"/>
      <c r="B114" s="305"/>
      <c r="C114" s="373"/>
      <c r="D114" s="305"/>
      <c r="E114" s="373"/>
      <c r="F114" s="314"/>
      <c r="G114" s="123" t="s">
        <v>109</v>
      </c>
      <c r="H114" s="64">
        <v>9</v>
      </c>
      <c r="I114" s="124">
        <v>2.59</v>
      </c>
    </row>
    <row r="115" spans="1:9" ht="15" customHeight="1" x14ac:dyDescent="0.25">
      <c r="A115" s="375"/>
      <c r="B115" s="305"/>
      <c r="C115" s="373"/>
      <c r="D115" s="305"/>
      <c r="E115" s="373"/>
      <c r="F115" s="314"/>
      <c r="G115" s="123" t="s">
        <v>108</v>
      </c>
      <c r="H115" s="64">
        <v>1</v>
      </c>
      <c r="I115" s="124">
        <v>0.02</v>
      </c>
    </row>
    <row r="116" spans="1:9" x14ac:dyDescent="0.25">
      <c r="A116" s="375"/>
      <c r="B116" s="305"/>
      <c r="C116" s="373"/>
      <c r="D116" s="305"/>
      <c r="E116" s="373"/>
      <c r="F116" s="314"/>
      <c r="G116" s="123" t="s">
        <v>107</v>
      </c>
      <c r="H116" s="64">
        <v>0</v>
      </c>
      <c r="I116" s="124">
        <v>0</v>
      </c>
    </row>
    <row r="117" spans="1:9" x14ac:dyDescent="0.25">
      <c r="A117" s="375"/>
      <c r="B117" s="305"/>
      <c r="C117" s="373"/>
      <c r="D117" s="305"/>
      <c r="E117" s="373"/>
      <c r="F117" s="314"/>
      <c r="G117" s="123" t="s">
        <v>106</v>
      </c>
      <c r="H117" s="64">
        <v>0</v>
      </c>
      <c r="I117" s="124">
        <v>0</v>
      </c>
    </row>
    <row r="118" spans="1:9" x14ac:dyDescent="0.25">
      <c r="A118" s="375"/>
      <c r="B118" s="305"/>
      <c r="C118" s="373"/>
      <c r="D118" s="305"/>
      <c r="E118" s="373"/>
      <c r="F118" s="314"/>
      <c r="G118" s="123" t="s">
        <v>529</v>
      </c>
      <c r="H118" s="64">
        <v>0</v>
      </c>
      <c r="I118" s="124">
        <v>0</v>
      </c>
    </row>
    <row r="119" spans="1:9" x14ac:dyDescent="0.25">
      <c r="A119" s="375"/>
      <c r="B119" s="305"/>
      <c r="C119" s="373"/>
      <c r="D119" s="305"/>
      <c r="E119" s="373"/>
      <c r="F119" s="314"/>
      <c r="G119" s="123" t="s">
        <v>530</v>
      </c>
      <c r="H119" s="64">
        <v>0</v>
      </c>
      <c r="I119" s="124">
        <v>0</v>
      </c>
    </row>
    <row r="120" spans="1:9" x14ac:dyDescent="0.25">
      <c r="A120" s="375"/>
      <c r="B120" s="305"/>
      <c r="C120" s="373"/>
      <c r="D120" s="305"/>
      <c r="E120" s="373"/>
      <c r="F120" s="314"/>
      <c r="G120" s="123" t="s">
        <v>23</v>
      </c>
      <c r="H120" s="64">
        <v>15</v>
      </c>
      <c r="I120" s="124">
        <v>4.2</v>
      </c>
    </row>
    <row r="121" spans="1:9" ht="15.75" thickBot="1" x14ac:dyDescent="0.3">
      <c r="A121" s="375"/>
      <c r="B121" s="305"/>
      <c r="C121" s="373"/>
      <c r="D121" s="305"/>
      <c r="E121" s="373"/>
      <c r="F121" s="314"/>
      <c r="G121" s="123" t="s">
        <v>105</v>
      </c>
      <c r="H121" s="64">
        <v>7297</v>
      </c>
      <c r="I121" s="124">
        <v>1066.95</v>
      </c>
    </row>
    <row r="122" spans="1:9" ht="15.75" thickTop="1" x14ac:dyDescent="0.25">
      <c r="A122" s="375"/>
      <c r="B122" s="305"/>
      <c r="C122" s="374"/>
      <c r="D122" s="305"/>
      <c r="E122" s="374"/>
      <c r="F122" s="314"/>
      <c r="G122" s="91" t="s">
        <v>104</v>
      </c>
      <c r="H122" s="125">
        <v>7428</v>
      </c>
      <c r="I122" s="126">
        <v>1127.73</v>
      </c>
    </row>
    <row r="123" spans="1:9" x14ac:dyDescent="0.25">
      <c r="A123" s="375" t="s">
        <v>103</v>
      </c>
      <c r="B123" s="305"/>
      <c r="C123" s="380" t="s">
        <v>102</v>
      </c>
      <c r="D123" s="305"/>
      <c r="E123" s="380" t="s">
        <v>101</v>
      </c>
      <c r="F123" s="314"/>
      <c r="G123" s="123" t="s">
        <v>531</v>
      </c>
      <c r="H123" s="64">
        <v>0</v>
      </c>
      <c r="I123" s="124">
        <v>0</v>
      </c>
    </row>
    <row r="124" spans="1:9" x14ac:dyDescent="0.25">
      <c r="A124" s="375"/>
      <c r="B124" s="305"/>
      <c r="C124" s="373"/>
      <c r="D124" s="305"/>
      <c r="E124" s="373"/>
      <c r="F124" s="314"/>
      <c r="G124" s="123" t="s">
        <v>532</v>
      </c>
      <c r="H124" s="64">
        <v>0</v>
      </c>
      <c r="I124" s="124">
        <v>0</v>
      </c>
    </row>
    <row r="125" spans="1:9" x14ac:dyDescent="0.25">
      <c r="A125" s="375"/>
      <c r="B125" s="305"/>
      <c r="C125" s="373"/>
      <c r="D125" s="305"/>
      <c r="E125" s="373"/>
      <c r="F125" s="314"/>
      <c r="G125" s="123" t="s">
        <v>100</v>
      </c>
      <c r="H125" s="64">
        <v>2</v>
      </c>
      <c r="I125" s="124">
        <v>0.08</v>
      </c>
    </row>
    <row r="126" spans="1:9" x14ac:dyDescent="0.25">
      <c r="A126" s="375"/>
      <c r="B126" s="305"/>
      <c r="C126" s="373"/>
      <c r="D126" s="305"/>
      <c r="E126" s="373"/>
      <c r="F126" s="314"/>
      <c r="G126" s="123" t="s">
        <v>135</v>
      </c>
      <c r="H126" s="64">
        <v>0</v>
      </c>
      <c r="I126" s="124">
        <v>0</v>
      </c>
    </row>
    <row r="127" spans="1:9" x14ac:dyDescent="0.25">
      <c r="A127" s="375"/>
      <c r="B127" s="305"/>
      <c r="C127" s="373"/>
      <c r="D127" s="305"/>
      <c r="E127" s="373"/>
      <c r="F127" s="314"/>
      <c r="G127" s="123" t="s">
        <v>99</v>
      </c>
      <c r="H127" s="64">
        <v>5</v>
      </c>
      <c r="I127" s="124">
        <v>0.13</v>
      </c>
    </row>
    <row r="128" spans="1:9" x14ac:dyDescent="0.25">
      <c r="A128" s="375"/>
      <c r="B128" s="305"/>
      <c r="C128" s="373"/>
      <c r="D128" s="305"/>
      <c r="E128" s="373"/>
      <c r="F128" s="314"/>
      <c r="G128" s="123" t="s">
        <v>98</v>
      </c>
      <c r="H128" s="64">
        <v>11</v>
      </c>
      <c r="I128" s="124">
        <v>0.31</v>
      </c>
    </row>
    <row r="129" spans="1:9" x14ac:dyDescent="0.25">
      <c r="A129" s="375"/>
      <c r="B129" s="305"/>
      <c r="C129" s="373"/>
      <c r="D129" s="305"/>
      <c r="E129" s="373"/>
      <c r="F129" s="314"/>
      <c r="G129" s="123" t="s">
        <v>97</v>
      </c>
      <c r="H129" s="64">
        <v>0</v>
      </c>
      <c r="I129" s="124">
        <v>0</v>
      </c>
    </row>
    <row r="130" spans="1:9" x14ac:dyDescent="0.25">
      <c r="A130" s="375"/>
      <c r="B130" s="305"/>
      <c r="C130" s="373"/>
      <c r="D130" s="305"/>
      <c r="E130" s="373"/>
      <c r="F130" s="314"/>
      <c r="G130" s="123" t="s">
        <v>134</v>
      </c>
      <c r="H130" s="64">
        <v>0</v>
      </c>
      <c r="I130" s="124">
        <v>0</v>
      </c>
    </row>
    <row r="131" spans="1:9" x14ac:dyDescent="0.25">
      <c r="A131" s="375"/>
      <c r="B131" s="305"/>
      <c r="C131" s="373"/>
      <c r="D131" s="305"/>
      <c r="E131" s="373"/>
      <c r="F131" s="314"/>
      <c r="G131" s="123" t="s">
        <v>96</v>
      </c>
      <c r="H131" s="64">
        <v>0</v>
      </c>
      <c r="I131" s="124">
        <v>0</v>
      </c>
    </row>
    <row r="132" spans="1:9" x14ac:dyDescent="0.25">
      <c r="A132" s="375"/>
      <c r="B132" s="305"/>
      <c r="C132" s="373"/>
      <c r="D132" s="305"/>
      <c r="E132" s="373"/>
      <c r="F132" s="314"/>
      <c r="G132" s="123" t="s">
        <v>95</v>
      </c>
      <c r="H132" s="64">
        <v>5</v>
      </c>
      <c r="I132" s="124">
        <v>0.39</v>
      </c>
    </row>
    <row r="133" spans="1:9" x14ac:dyDescent="0.25">
      <c r="A133" s="375"/>
      <c r="B133" s="305"/>
      <c r="C133" s="373"/>
      <c r="D133" s="305"/>
      <c r="E133" s="373"/>
      <c r="F133" s="314"/>
      <c r="G133" s="123" t="s">
        <v>132</v>
      </c>
      <c r="H133" s="64">
        <v>0</v>
      </c>
      <c r="I133" s="124">
        <v>0</v>
      </c>
    </row>
    <row r="134" spans="1:9" ht="15.75" thickBot="1" x14ac:dyDescent="0.3">
      <c r="A134" s="375"/>
      <c r="B134" s="305"/>
      <c r="C134" s="373"/>
      <c r="D134" s="305"/>
      <c r="E134" s="373"/>
      <c r="F134" s="314"/>
      <c r="G134" s="123" t="s">
        <v>94</v>
      </c>
      <c r="H134" s="64">
        <v>0</v>
      </c>
      <c r="I134" s="124">
        <v>0</v>
      </c>
    </row>
    <row r="135" spans="1:9" ht="15.75" thickTop="1" x14ac:dyDescent="0.25">
      <c r="A135" s="375"/>
      <c r="B135" s="305"/>
      <c r="C135" s="373"/>
      <c r="D135" s="305"/>
      <c r="E135" s="374"/>
      <c r="F135" s="314"/>
      <c r="G135" s="91" t="s">
        <v>93</v>
      </c>
      <c r="H135" s="125">
        <v>20</v>
      </c>
      <c r="I135" s="126">
        <v>0.91</v>
      </c>
    </row>
    <row r="136" spans="1:9" x14ac:dyDescent="0.25">
      <c r="A136" s="375"/>
      <c r="B136" s="305"/>
      <c r="C136" s="373"/>
      <c r="D136" s="305"/>
      <c r="E136" s="380" t="s">
        <v>92</v>
      </c>
      <c r="F136" s="314"/>
      <c r="G136" s="123" t="s">
        <v>91</v>
      </c>
      <c r="H136" s="64">
        <v>0</v>
      </c>
      <c r="I136" s="124">
        <v>0</v>
      </c>
    </row>
    <row r="137" spans="1:9" x14ac:dyDescent="0.25">
      <c r="A137" s="375"/>
      <c r="B137" s="305"/>
      <c r="C137" s="373"/>
      <c r="D137" s="305"/>
      <c r="E137" s="373"/>
      <c r="F137" s="314"/>
      <c r="G137" s="123" t="s">
        <v>90</v>
      </c>
      <c r="H137" s="64">
        <v>0</v>
      </c>
      <c r="I137" s="124">
        <v>0</v>
      </c>
    </row>
    <row r="138" spans="1:9" x14ac:dyDescent="0.25">
      <c r="A138" s="375"/>
      <c r="B138" s="305"/>
      <c r="C138" s="373"/>
      <c r="D138" s="305"/>
      <c r="E138" s="373"/>
      <c r="F138" s="314"/>
      <c r="G138" s="123" t="s">
        <v>89</v>
      </c>
      <c r="H138" s="64">
        <v>0</v>
      </c>
      <c r="I138" s="124">
        <v>0</v>
      </c>
    </row>
    <row r="139" spans="1:9" x14ac:dyDescent="0.25">
      <c r="A139" s="375"/>
      <c r="B139" s="305"/>
      <c r="C139" s="373"/>
      <c r="D139" s="305"/>
      <c r="E139" s="373"/>
      <c r="F139" s="314"/>
      <c r="G139" s="123" t="s">
        <v>88</v>
      </c>
      <c r="H139" s="64">
        <v>0</v>
      </c>
      <c r="I139" s="124">
        <v>0</v>
      </c>
    </row>
    <row r="140" spans="1:9" x14ac:dyDescent="0.25">
      <c r="A140" s="375"/>
      <c r="B140" s="305"/>
      <c r="C140" s="373"/>
      <c r="D140" s="305"/>
      <c r="E140" s="373"/>
      <c r="F140" s="314"/>
      <c r="G140" s="123" t="s">
        <v>87</v>
      </c>
      <c r="H140" s="64">
        <v>0</v>
      </c>
      <c r="I140" s="124">
        <v>0</v>
      </c>
    </row>
    <row r="141" spans="1:9" ht="15.75" thickBot="1" x14ac:dyDescent="0.3">
      <c r="A141" s="375"/>
      <c r="B141" s="305"/>
      <c r="C141" s="373"/>
      <c r="D141" s="305"/>
      <c r="E141" s="373"/>
      <c r="F141" s="314"/>
      <c r="G141" s="123" t="s">
        <v>86</v>
      </c>
      <c r="H141" s="64">
        <v>0</v>
      </c>
      <c r="I141" s="124">
        <v>0</v>
      </c>
    </row>
    <row r="142" spans="1:9" ht="15.75" thickTop="1" x14ac:dyDescent="0.25">
      <c r="A142" s="375"/>
      <c r="B142" s="305"/>
      <c r="C142" s="373"/>
      <c r="D142" s="305"/>
      <c r="E142" s="374"/>
      <c r="F142" s="314"/>
      <c r="G142" s="91" t="s">
        <v>85</v>
      </c>
      <c r="H142" s="125">
        <v>0</v>
      </c>
      <c r="I142" s="126">
        <v>0</v>
      </c>
    </row>
    <row r="143" spans="1:9" ht="15.75" thickBot="1" x14ac:dyDescent="0.3">
      <c r="A143" s="375"/>
      <c r="B143" s="305"/>
      <c r="C143" s="373"/>
      <c r="D143" s="305"/>
      <c r="E143" s="380" t="s">
        <v>84</v>
      </c>
      <c r="F143" s="314"/>
      <c r="G143" s="123" t="s">
        <v>83</v>
      </c>
      <c r="H143" s="64">
        <v>18</v>
      </c>
      <c r="I143" s="124">
        <v>3.19</v>
      </c>
    </row>
    <row r="144" spans="1:9" ht="15.75" thickTop="1" x14ac:dyDescent="0.25">
      <c r="A144" s="375"/>
      <c r="B144" s="305"/>
      <c r="C144" s="373"/>
      <c r="D144" s="305"/>
      <c r="E144" s="373"/>
      <c r="F144" s="314"/>
      <c r="G144" s="91" t="s">
        <v>82</v>
      </c>
      <c r="H144" s="125">
        <v>18</v>
      </c>
      <c r="I144" s="126">
        <v>3.19</v>
      </c>
    </row>
    <row r="145" spans="1:9" x14ac:dyDescent="0.25">
      <c r="A145" s="375"/>
      <c r="B145" s="305"/>
      <c r="C145" s="373"/>
      <c r="D145" s="305"/>
      <c r="E145" s="380" t="s">
        <v>81</v>
      </c>
      <c r="F145" s="314"/>
      <c r="G145" s="123" t="s">
        <v>80</v>
      </c>
      <c r="H145" s="64">
        <v>0</v>
      </c>
      <c r="I145" s="124">
        <v>0</v>
      </c>
    </row>
    <row r="146" spans="1:9" x14ac:dyDescent="0.25">
      <c r="A146" s="375"/>
      <c r="B146" s="305"/>
      <c r="C146" s="373"/>
      <c r="D146" s="305"/>
      <c r="E146" s="373"/>
      <c r="F146" s="314"/>
      <c r="G146" s="123" t="s">
        <v>533</v>
      </c>
      <c r="H146" s="64">
        <v>0</v>
      </c>
      <c r="I146" s="124">
        <v>0</v>
      </c>
    </row>
    <row r="147" spans="1:9" x14ac:dyDescent="0.25">
      <c r="A147" s="375"/>
      <c r="B147" s="305"/>
      <c r="C147" s="373"/>
      <c r="D147" s="305"/>
      <c r="E147" s="373"/>
      <c r="F147" s="314"/>
      <c r="G147" s="123" t="s">
        <v>79</v>
      </c>
      <c r="H147" s="64">
        <v>4</v>
      </c>
      <c r="I147" s="124">
        <v>0.17</v>
      </c>
    </row>
    <row r="148" spans="1:9" x14ac:dyDescent="0.25">
      <c r="A148" s="375"/>
      <c r="B148" s="305"/>
      <c r="C148" s="373"/>
      <c r="D148" s="305"/>
      <c r="E148" s="373"/>
      <c r="F148" s="314"/>
      <c r="G148" s="123" t="s">
        <v>78</v>
      </c>
      <c r="H148" s="64">
        <v>11</v>
      </c>
      <c r="I148" s="124">
        <v>0.98</v>
      </c>
    </row>
    <row r="149" spans="1:9" ht="15.75" thickBot="1" x14ac:dyDescent="0.3">
      <c r="A149" s="375"/>
      <c r="B149" s="305"/>
      <c r="C149" s="373"/>
      <c r="D149" s="305"/>
      <c r="E149" s="373"/>
      <c r="F149" s="314"/>
      <c r="G149" s="123" t="s">
        <v>77</v>
      </c>
      <c r="H149" s="64">
        <v>0</v>
      </c>
      <c r="I149" s="124">
        <v>0</v>
      </c>
    </row>
    <row r="150" spans="1:9" ht="16.5" thickTop="1" thickBot="1" x14ac:dyDescent="0.3">
      <c r="A150" s="375"/>
      <c r="B150" s="305"/>
      <c r="C150" s="373"/>
      <c r="D150" s="305"/>
      <c r="E150" s="381"/>
      <c r="F150" s="314"/>
      <c r="G150" s="91" t="s">
        <v>76</v>
      </c>
      <c r="H150" s="125">
        <v>15</v>
      </c>
      <c r="I150" s="126">
        <v>1.1499999999999999</v>
      </c>
    </row>
    <row r="151" spans="1:9" ht="16.5" thickTop="1" thickBot="1" x14ac:dyDescent="0.3">
      <c r="A151" s="375"/>
      <c r="B151" s="305"/>
      <c r="C151" s="379"/>
      <c r="D151" s="305"/>
      <c r="E151" s="385" t="s">
        <v>75</v>
      </c>
      <c r="F151" s="385"/>
      <c r="G151" s="385"/>
      <c r="H151" s="127">
        <v>7520</v>
      </c>
      <c r="I151" s="126">
        <v>1278.3</v>
      </c>
    </row>
    <row r="152" spans="1:9" ht="16.5" thickTop="1" thickBot="1" x14ac:dyDescent="0.3">
      <c r="A152" s="377"/>
      <c r="B152" s="305"/>
      <c r="C152" s="388" t="s">
        <v>74</v>
      </c>
      <c r="D152" s="388"/>
      <c r="E152" s="388"/>
      <c r="F152" s="388"/>
      <c r="G152" s="388"/>
      <c r="H152" s="128">
        <v>11178</v>
      </c>
      <c r="I152" s="129">
        <v>3441.11</v>
      </c>
    </row>
    <row r="153" spans="1:9" ht="15.75" thickTop="1" x14ac:dyDescent="0.25">
      <c r="A153" s="376" t="s">
        <v>58</v>
      </c>
      <c r="B153" s="305"/>
      <c r="C153" s="378" t="s">
        <v>57</v>
      </c>
      <c r="D153" s="305"/>
      <c r="E153" s="378" t="s">
        <v>73</v>
      </c>
      <c r="F153" s="314"/>
      <c r="G153" s="123" t="s">
        <v>72</v>
      </c>
      <c r="H153" s="64">
        <v>0</v>
      </c>
      <c r="I153" s="124">
        <v>0</v>
      </c>
    </row>
    <row r="154" spans="1:9" x14ac:dyDescent="0.25">
      <c r="A154" s="375"/>
      <c r="B154" s="305"/>
      <c r="C154" s="373"/>
      <c r="D154" s="305"/>
      <c r="E154" s="373"/>
      <c r="F154" s="314"/>
      <c r="G154" s="123" t="s">
        <v>71</v>
      </c>
      <c r="H154" s="64">
        <v>0</v>
      </c>
      <c r="I154" s="124">
        <v>0</v>
      </c>
    </row>
    <row r="155" spans="1:9" x14ac:dyDescent="0.25">
      <c r="A155" s="375"/>
      <c r="B155" s="305"/>
      <c r="C155" s="373"/>
      <c r="D155" s="305"/>
      <c r="E155" s="373"/>
      <c r="F155" s="314"/>
      <c r="G155" s="123" t="s">
        <v>70</v>
      </c>
      <c r="H155" s="64">
        <v>0</v>
      </c>
      <c r="I155" s="124">
        <v>0</v>
      </c>
    </row>
    <row r="156" spans="1:9" x14ac:dyDescent="0.25">
      <c r="A156" s="375"/>
      <c r="B156" s="305"/>
      <c r="C156" s="373"/>
      <c r="D156" s="305"/>
      <c r="E156" s="373"/>
      <c r="F156" s="314"/>
      <c r="G156" s="123" t="s">
        <v>69</v>
      </c>
      <c r="H156" s="64">
        <v>0</v>
      </c>
      <c r="I156" s="124">
        <v>0</v>
      </c>
    </row>
    <row r="157" spans="1:9" x14ac:dyDescent="0.25">
      <c r="A157" s="375"/>
      <c r="B157" s="305"/>
      <c r="C157" s="373"/>
      <c r="D157" s="305"/>
      <c r="E157" s="373"/>
      <c r="F157" s="314"/>
      <c r="G157" s="123" t="s">
        <v>68</v>
      </c>
      <c r="H157" s="64">
        <v>0</v>
      </c>
      <c r="I157" s="124">
        <v>0</v>
      </c>
    </row>
    <row r="158" spans="1:9" x14ac:dyDescent="0.25">
      <c r="A158" s="375"/>
      <c r="B158" s="305"/>
      <c r="C158" s="373"/>
      <c r="D158" s="305"/>
      <c r="E158" s="373"/>
      <c r="F158" s="314"/>
      <c r="G158" s="123" t="s">
        <v>67</v>
      </c>
      <c r="H158" s="64">
        <v>1</v>
      </c>
      <c r="I158" s="124">
        <v>26.08</v>
      </c>
    </row>
    <row r="159" spans="1:9" x14ac:dyDescent="0.25">
      <c r="A159" s="375"/>
      <c r="B159" s="305"/>
      <c r="C159" s="373"/>
      <c r="D159" s="305"/>
      <c r="E159" s="373"/>
      <c r="F159" s="314"/>
      <c r="G159" s="123" t="s">
        <v>66</v>
      </c>
      <c r="H159" s="64">
        <v>0</v>
      </c>
      <c r="I159" s="124">
        <v>0</v>
      </c>
    </row>
    <row r="160" spans="1:9" x14ac:dyDescent="0.25">
      <c r="A160" s="375"/>
      <c r="B160" s="305"/>
      <c r="C160" s="373"/>
      <c r="D160" s="305"/>
      <c r="E160" s="373"/>
      <c r="F160" s="314"/>
      <c r="G160" s="123" t="s">
        <v>65</v>
      </c>
      <c r="H160" s="64">
        <v>0</v>
      </c>
      <c r="I160" s="124">
        <v>0</v>
      </c>
    </row>
    <row r="161" spans="1:9" x14ac:dyDescent="0.25">
      <c r="A161" s="375"/>
      <c r="B161" s="305"/>
      <c r="C161" s="373"/>
      <c r="D161" s="305"/>
      <c r="E161" s="373"/>
      <c r="F161" s="314"/>
      <c r="G161" s="123" t="s">
        <v>64</v>
      </c>
      <c r="H161" s="64">
        <v>0</v>
      </c>
      <c r="I161" s="124">
        <v>0</v>
      </c>
    </row>
    <row r="162" spans="1:9" x14ac:dyDescent="0.25">
      <c r="A162" s="375"/>
      <c r="B162" s="305"/>
      <c r="C162" s="373"/>
      <c r="D162" s="305"/>
      <c r="E162" s="373"/>
      <c r="F162" s="314"/>
      <c r="G162" s="123" t="s">
        <v>63</v>
      </c>
      <c r="H162" s="64">
        <v>10</v>
      </c>
      <c r="I162" s="124">
        <v>362.68</v>
      </c>
    </row>
    <row r="163" spans="1:9" x14ac:dyDescent="0.25">
      <c r="A163" s="375"/>
      <c r="B163" s="305"/>
      <c r="C163" s="373"/>
      <c r="D163" s="305"/>
      <c r="E163" s="373"/>
      <c r="F163" s="314"/>
      <c r="G163" s="123" t="s">
        <v>62</v>
      </c>
      <c r="H163" s="64">
        <v>0</v>
      </c>
      <c r="I163" s="124">
        <v>0</v>
      </c>
    </row>
    <row r="164" spans="1:9" x14ac:dyDescent="0.25">
      <c r="A164" s="375"/>
      <c r="B164" s="305"/>
      <c r="C164" s="373"/>
      <c r="D164" s="305"/>
      <c r="E164" s="373"/>
      <c r="F164" s="314"/>
      <c r="G164" s="123" t="s">
        <v>534</v>
      </c>
      <c r="H164" s="64">
        <v>0</v>
      </c>
      <c r="I164" s="124">
        <v>0</v>
      </c>
    </row>
    <row r="165" spans="1:9" x14ac:dyDescent="0.25">
      <c r="A165" s="375"/>
      <c r="B165" s="305"/>
      <c r="C165" s="373"/>
      <c r="D165" s="305"/>
      <c r="E165" s="373"/>
      <c r="F165" s="314"/>
      <c r="G165" s="123" t="s">
        <v>61</v>
      </c>
      <c r="H165" s="64">
        <v>1</v>
      </c>
      <c r="I165" s="124">
        <v>11.41</v>
      </c>
    </row>
    <row r="166" spans="1:9" ht="15.75" thickBot="1" x14ac:dyDescent="0.3">
      <c r="A166" s="375"/>
      <c r="B166" s="305"/>
      <c r="C166" s="373"/>
      <c r="D166" s="305"/>
      <c r="E166" s="373"/>
      <c r="F166" s="314"/>
      <c r="G166" s="123" t="s">
        <v>60</v>
      </c>
      <c r="H166" s="64">
        <v>1</v>
      </c>
      <c r="I166" s="124">
        <v>55</v>
      </c>
    </row>
    <row r="167" spans="1:9" ht="15.75" thickTop="1" x14ac:dyDescent="0.25">
      <c r="A167" s="375"/>
      <c r="B167" s="305"/>
      <c r="C167" s="373"/>
      <c r="D167" s="305"/>
      <c r="E167" s="374"/>
      <c r="F167" s="314"/>
      <c r="G167" s="91" t="s">
        <v>59</v>
      </c>
      <c r="H167" s="125">
        <v>12</v>
      </c>
      <c r="I167" s="126">
        <v>455.17</v>
      </c>
    </row>
    <row r="168" spans="1:9" x14ac:dyDescent="0.25">
      <c r="A168" s="375"/>
      <c r="B168" s="305"/>
      <c r="C168" s="373"/>
      <c r="D168" s="305"/>
      <c r="E168" s="380" t="s">
        <v>56</v>
      </c>
      <c r="F168" s="314"/>
      <c r="G168" s="123" t="s">
        <v>55</v>
      </c>
      <c r="H168" s="64">
        <v>0</v>
      </c>
      <c r="I168" s="124">
        <v>0</v>
      </c>
    </row>
    <row r="169" spans="1:9" x14ac:dyDescent="0.25">
      <c r="A169" s="375"/>
      <c r="B169" s="305"/>
      <c r="C169" s="373"/>
      <c r="D169" s="305"/>
      <c r="E169" s="373"/>
      <c r="F169" s="314"/>
      <c r="G169" s="123" t="s">
        <v>54</v>
      </c>
      <c r="H169" s="64">
        <v>88</v>
      </c>
      <c r="I169" s="124">
        <v>11.27</v>
      </c>
    </row>
    <row r="170" spans="1:9" ht="15.75" thickBot="1" x14ac:dyDescent="0.3">
      <c r="A170" s="375"/>
      <c r="B170" s="305"/>
      <c r="C170" s="373"/>
      <c r="D170" s="305"/>
      <c r="E170" s="373"/>
      <c r="F170" s="314"/>
      <c r="G170" s="123" t="s">
        <v>53</v>
      </c>
      <c r="H170" s="64">
        <v>3</v>
      </c>
      <c r="I170" s="124">
        <v>0.94</v>
      </c>
    </row>
    <row r="171" spans="1:9" ht="16.5" thickTop="1" thickBot="1" x14ac:dyDescent="0.3">
      <c r="A171" s="375"/>
      <c r="B171" s="305"/>
      <c r="C171" s="373"/>
      <c r="D171" s="305"/>
      <c r="E171" s="381"/>
      <c r="F171" s="314"/>
      <c r="G171" s="91" t="s">
        <v>52</v>
      </c>
      <c r="H171" s="127">
        <v>91</v>
      </c>
      <c r="I171" s="126">
        <v>12.21</v>
      </c>
    </row>
    <row r="172" spans="1:9" ht="16.5" thickTop="1" thickBot="1" x14ac:dyDescent="0.3">
      <c r="A172" s="375"/>
      <c r="B172" s="305"/>
      <c r="C172" s="379"/>
      <c r="D172" s="305"/>
      <c r="E172" s="385" t="s">
        <v>51</v>
      </c>
      <c r="F172" s="385"/>
      <c r="G172" s="385"/>
      <c r="H172" s="127">
        <v>103</v>
      </c>
      <c r="I172" s="126">
        <v>467.38</v>
      </c>
    </row>
    <row r="173" spans="1:9" ht="16.5" thickTop="1" thickBot="1" x14ac:dyDescent="0.3">
      <c r="A173" s="377"/>
      <c r="B173" s="305"/>
      <c r="C173" s="388" t="s">
        <v>50</v>
      </c>
      <c r="D173" s="388"/>
      <c r="E173" s="388"/>
      <c r="F173" s="388"/>
      <c r="G173" s="388"/>
      <c r="H173" s="128">
        <v>103</v>
      </c>
      <c r="I173" s="129">
        <v>467.38</v>
      </c>
    </row>
    <row r="174" spans="1:9" ht="16.5" thickTop="1" thickBot="1" x14ac:dyDescent="0.3">
      <c r="A174" s="376" t="s">
        <v>49</v>
      </c>
      <c r="B174" s="305"/>
      <c r="C174" s="378" t="s">
        <v>49</v>
      </c>
      <c r="D174" s="305"/>
      <c r="E174" s="378" t="s">
        <v>49</v>
      </c>
      <c r="F174" s="314"/>
      <c r="G174" s="123" t="s">
        <v>48</v>
      </c>
      <c r="H174" s="64">
        <v>0</v>
      </c>
      <c r="I174" s="124">
        <v>0</v>
      </c>
    </row>
    <row r="175" spans="1:9" ht="16.5" thickTop="1" thickBot="1" x14ac:dyDescent="0.3">
      <c r="A175" s="375"/>
      <c r="B175" s="305"/>
      <c r="C175" s="373"/>
      <c r="D175" s="305"/>
      <c r="E175" s="381"/>
      <c r="F175" s="314"/>
      <c r="G175" s="91" t="s">
        <v>47</v>
      </c>
      <c r="H175" s="127">
        <v>0</v>
      </c>
      <c r="I175" s="126">
        <v>0</v>
      </c>
    </row>
    <row r="176" spans="1:9" ht="16.5" thickTop="1" thickBot="1" x14ac:dyDescent="0.3">
      <c r="A176" s="375"/>
      <c r="B176" s="305"/>
      <c r="C176" s="379"/>
      <c r="D176" s="305"/>
      <c r="E176" s="385" t="s">
        <v>47</v>
      </c>
      <c r="F176" s="385"/>
      <c r="G176" s="385"/>
      <c r="H176" s="127">
        <v>0</v>
      </c>
      <c r="I176" s="126">
        <v>0</v>
      </c>
    </row>
    <row r="177" spans="1:9" ht="16.5" thickTop="1" thickBot="1" x14ac:dyDescent="0.3">
      <c r="A177" s="377"/>
      <c r="B177" s="305"/>
      <c r="C177" s="388" t="s">
        <v>47</v>
      </c>
      <c r="D177" s="388"/>
      <c r="E177" s="388"/>
      <c r="F177" s="388"/>
      <c r="G177" s="388"/>
      <c r="H177" s="128">
        <v>0</v>
      </c>
      <c r="I177" s="129">
        <v>0</v>
      </c>
    </row>
    <row r="178" spans="1:9" ht="15.75" thickTop="1" x14ac:dyDescent="0.25">
      <c r="A178" s="376" t="s">
        <v>46</v>
      </c>
      <c r="B178" s="305"/>
      <c r="C178" s="378" t="s">
        <v>46</v>
      </c>
      <c r="D178" s="305"/>
      <c r="E178" s="378" t="s">
        <v>46</v>
      </c>
      <c r="F178" s="314"/>
      <c r="G178" s="123" t="s">
        <v>45</v>
      </c>
      <c r="H178" s="64">
        <v>0</v>
      </c>
      <c r="I178" s="124">
        <v>0</v>
      </c>
    </row>
    <row r="179" spans="1:9" x14ac:dyDescent="0.25">
      <c r="A179" s="375"/>
      <c r="B179" s="305"/>
      <c r="C179" s="373"/>
      <c r="D179" s="305"/>
      <c r="E179" s="373"/>
      <c r="F179" s="314"/>
      <c r="G179" s="123" t="s">
        <v>44</v>
      </c>
      <c r="H179" s="64">
        <v>0</v>
      </c>
      <c r="I179" s="124">
        <v>0</v>
      </c>
    </row>
    <row r="180" spans="1:9" x14ac:dyDescent="0.25">
      <c r="A180" s="375"/>
      <c r="B180" s="305"/>
      <c r="C180" s="373"/>
      <c r="D180" s="305"/>
      <c r="E180" s="373"/>
      <c r="F180" s="314"/>
      <c r="G180" s="123" t="s">
        <v>43</v>
      </c>
      <c r="H180" s="64">
        <v>0</v>
      </c>
      <c r="I180" s="124">
        <v>0</v>
      </c>
    </row>
    <row r="181" spans="1:9" x14ac:dyDescent="0.25">
      <c r="A181" s="375"/>
      <c r="B181" s="305"/>
      <c r="C181" s="373"/>
      <c r="D181" s="305"/>
      <c r="E181" s="373"/>
      <c r="F181" s="314"/>
      <c r="G181" s="123" t="s">
        <v>42</v>
      </c>
      <c r="H181" s="64">
        <v>0</v>
      </c>
      <c r="I181" s="124">
        <v>0</v>
      </c>
    </row>
    <row r="182" spans="1:9" x14ac:dyDescent="0.25">
      <c r="A182" s="375"/>
      <c r="B182" s="305"/>
      <c r="C182" s="373"/>
      <c r="D182" s="305"/>
      <c r="E182" s="373"/>
      <c r="F182" s="314"/>
      <c r="G182" s="123" t="s">
        <v>41</v>
      </c>
      <c r="H182" s="64">
        <v>0</v>
      </c>
      <c r="I182" s="124">
        <v>0</v>
      </c>
    </row>
    <row r="183" spans="1:9" ht="15.75" thickBot="1" x14ac:dyDescent="0.3">
      <c r="A183" s="375"/>
      <c r="B183" s="305"/>
      <c r="C183" s="373"/>
      <c r="D183" s="305"/>
      <c r="E183" s="373"/>
      <c r="F183" s="314"/>
      <c r="G183" s="123" t="s">
        <v>40</v>
      </c>
      <c r="H183" s="64">
        <v>0</v>
      </c>
      <c r="I183" s="124">
        <v>0</v>
      </c>
    </row>
    <row r="184" spans="1:9" ht="16.5" thickTop="1" thickBot="1" x14ac:dyDescent="0.3">
      <c r="A184" s="375"/>
      <c r="B184" s="305"/>
      <c r="C184" s="373"/>
      <c r="D184" s="305"/>
      <c r="E184" s="381"/>
      <c r="F184" s="314"/>
      <c r="G184" s="91" t="s">
        <v>39</v>
      </c>
      <c r="H184" s="127">
        <v>0</v>
      </c>
      <c r="I184" s="126">
        <v>0</v>
      </c>
    </row>
    <row r="185" spans="1:9" ht="16.5" thickTop="1" thickBot="1" x14ac:dyDescent="0.3">
      <c r="A185" s="375"/>
      <c r="B185" s="305"/>
      <c r="C185" s="379"/>
      <c r="D185" s="305"/>
      <c r="E185" s="385" t="s">
        <v>39</v>
      </c>
      <c r="F185" s="385"/>
      <c r="G185" s="385"/>
      <c r="H185" s="127">
        <v>0</v>
      </c>
      <c r="I185" s="126">
        <v>0</v>
      </c>
    </row>
    <row r="186" spans="1:9" ht="16.5" thickTop="1" thickBot="1" x14ac:dyDescent="0.3">
      <c r="A186" s="377"/>
      <c r="B186" s="305"/>
      <c r="C186" s="388" t="s">
        <v>39</v>
      </c>
      <c r="D186" s="388"/>
      <c r="E186" s="388"/>
      <c r="F186" s="388"/>
      <c r="G186" s="388"/>
      <c r="H186" s="128">
        <v>0</v>
      </c>
      <c r="I186" s="129">
        <v>0</v>
      </c>
    </row>
    <row r="187" spans="1:9" ht="15.75" thickTop="1" x14ac:dyDescent="0.25">
      <c r="A187" s="376" t="s">
        <v>38</v>
      </c>
      <c r="B187" s="305"/>
      <c r="C187" s="378" t="s">
        <v>38</v>
      </c>
      <c r="D187" s="305"/>
      <c r="E187" s="378" t="s">
        <v>38</v>
      </c>
      <c r="F187" s="314"/>
      <c r="G187" s="123" t="s">
        <v>37</v>
      </c>
      <c r="H187" s="64">
        <v>0</v>
      </c>
      <c r="I187" s="124">
        <v>0</v>
      </c>
    </row>
    <row r="188" spans="1:9" ht="15.75" thickBot="1" x14ac:dyDescent="0.3">
      <c r="A188" s="375"/>
      <c r="B188" s="305"/>
      <c r="C188" s="373"/>
      <c r="D188" s="305"/>
      <c r="E188" s="373"/>
      <c r="F188" s="314"/>
      <c r="G188" s="123" t="s">
        <v>36</v>
      </c>
      <c r="H188" s="64">
        <v>0</v>
      </c>
      <c r="I188" s="124">
        <v>0</v>
      </c>
    </row>
    <row r="189" spans="1:9" ht="16.5" thickTop="1" thickBot="1" x14ac:dyDescent="0.3">
      <c r="A189" s="375"/>
      <c r="B189" s="305"/>
      <c r="C189" s="373"/>
      <c r="D189" s="305"/>
      <c r="E189" s="381"/>
      <c r="F189" s="314"/>
      <c r="G189" s="91" t="s">
        <v>35</v>
      </c>
      <c r="H189" s="127">
        <v>0</v>
      </c>
      <c r="I189" s="126">
        <v>0</v>
      </c>
    </row>
    <row r="190" spans="1:9" ht="16.5" thickTop="1" thickBot="1" x14ac:dyDescent="0.3">
      <c r="A190" s="375"/>
      <c r="B190" s="305"/>
      <c r="C190" s="379"/>
      <c r="D190" s="305"/>
      <c r="E190" s="385" t="s">
        <v>35</v>
      </c>
      <c r="F190" s="385"/>
      <c r="G190" s="385"/>
      <c r="H190" s="127">
        <v>0</v>
      </c>
      <c r="I190" s="126">
        <v>0</v>
      </c>
    </row>
    <row r="191" spans="1:9" ht="16.5" thickTop="1" thickBot="1" x14ac:dyDescent="0.3">
      <c r="A191" s="386"/>
      <c r="B191" s="305"/>
      <c r="C191" s="387" t="s">
        <v>35</v>
      </c>
      <c r="D191" s="387"/>
      <c r="E191" s="387"/>
      <c r="F191" s="387"/>
      <c r="G191" s="387"/>
      <c r="H191" s="127">
        <v>0</v>
      </c>
      <c r="I191" s="126">
        <v>0</v>
      </c>
    </row>
    <row r="192" spans="1:9" ht="15.75" thickTop="1" x14ac:dyDescent="0.25">
      <c r="A192" s="385" t="s">
        <v>34</v>
      </c>
      <c r="B192" s="385"/>
      <c r="C192" s="385"/>
      <c r="D192" s="385"/>
      <c r="E192" s="385"/>
      <c r="F192" s="385"/>
      <c r="G192" s="385"/>
      <c r="H192" s="126"/>
      <c r="I192" s="130">
        <f>+I191+I186+I177+I173+I152</f>
        <v>3908.4900000000002</v>
      </c>
    </row>
  </sheetData>
  <sheetProtection password="C43B" sheet="1" objects="1" scenarios="1"/>
  <mergeCells count="61">
    <mergeCell ref="A192:G192"/>
    <mergeCell ref="A1:I1"/>
    <mergeCell ref="A187:A191"/>
    <mergeCell ref="C187:C190"/>
    <mergeCell ref="E187:E189"/>
    <mergeCell ref="E190:G190"/>
    <mergeCell ref="C191:G191"/>
    <mergeCell ref="A178:A186"/>
    <mergeCell ref="C178:C185"/>
    <mergeCell ref="E178:E184"/>
    <mergeCell ref="E185:G185"/>
    <mergeCell ref="C186:G186"/>
    <mergeCell ref="A174:A177"/>
    <mergeCell ref="C174:C176"/>
    <mergeCell ref="E174:E175"/>
    <mergeCell ref="E176:G176"/>
    <mergeCell ref="C177:G177"/>
    <mergeCell ref="A153:A173"/>
    <mergeCell ref="C153:C172"/>
    <mergeCell ref="E153:E167"/>
    <mergeCell ref="E168:E171"/>
    <mergeCell ref="E172:G172"/>
    <mergeCell ref="C173:G173"/>
    <mergeCell ref="A94:A122"/>
    <mergeCell ref="C94:C122"/>
    <mergeCell ref="E94:E122"/>
    <mergeCell ref="A123:A152"/>
    <mergeCell ref="C123:C151"/>
    <mergeCell ref="E123:E135"/>
    <mergeCell ref="E136:E142"/>
    <mergeCell ref="E143:E144"/>
    <mergeCell ref="E145:E150"/>
    <mergeCell ref="E151:G151"/>
    <mergeCell ref="C152:G152"/>
    <mergeCell ref="A65:A93"/>
    <mergeCell ref="C65:C73"/>
    <mergeCell ref="E65:E72"/>
    <mergeCell ref="E73:G73"/>
    <mergeCell ref="C74:C93"/>
    <mergeCell ref="E74:E83"/>
    <mergeCell ref="E84:E85"/>
    <mergeCell ref="E86:E93"/>
    <mergeCell ref="A33:A64"/>
    <mergeCell ref="C33:C64"/>
    <mergeCell ref="E33:E44"/>
    <mergeCell ref="E45:E46"/>
    <mergeCell ref="E47:E48"/>
    <mergeCell ref="E49:E56"/>
    <mergeCell ref="E57:E58"/>
    <mergeCell ref="E59:E62"/>
    <mergeCell ref="E63:E6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A3:A4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>
    <pageSetUpPr fitToPage="1"/>
  </sheetPr>
  <dimension ref="A1:D23"/>
  <sheetViews>
    <sheetView showGridLines="0" workbookViewId="0">
      <selection sqref="A1:C2"/>
    </sheetView>
  </sheetViews>
  <sheetFormatPr defaultRowHeight="15" x14ac:dyDescent="0.25"/>
  <cols>
    <col min="1" max="1" width="16.75" style="120" customWidth="1"/>
    <col min="2" max="2" width="29.875" style="120" bestFit="1" customWidth="1"/>
    <col min="3" max="3" width="12.625" style="134" bestFit="1" customWidth="1"/>
    <col min="4" max="16384" width="9" style="120"/>
  </cols>
  <sheetData>
    <row r="1" spans="1:4" x14ac:dyDescent="0.25">
      <c r="A1" s="390" t="s">
        <v>572</v>
      </c>
      <c r="B1" s="390"/>
      <c r="C1" s="390"/>
      <c r="D1" s="135"/>
    </row>
    <row r="2" spans="1:4" x14ac:dyDescent="0.25">
      <c r="A2" s="390"/>
      <c r="B2" s="390"/>
      <c r="C2" s="390"/>
    </row>
    <row r="3" spans="1:4" x14ac:dyDescent="0.25">
      <c r="A3" s="136" t="s">
        <v>299</v>
      </c>
      <c r="B3" s="136"/>
      <c r="C3" s="136"/>
    </row>
    <row r="4" spans="1:4" x14ac:dyDescent="0.25">
      <c r="A4" s="398" t="s">
        <v>227</v>
      </c>
      <c r="B4" s="400" t="s">
        <v>335</v>
      </c>
      <c r="C4" s="137">
        <v>2016</v>
      </c>
    </row>
    <row r="5" spans="1:4" x14ac:dyDescent="0.25">
      <c r="A5" s="399"/>
      <c r="B5" s="400"/>
      <c r="C5" s="138" t="s">
        <v>231</v>
      </c>
    </row>
    <row r="6" spans="1:4" x14ac:dyDescent="0.25">
      <c r="A6" s="376" t="s">
        <v>25</v>
      </c>
      <c r="B6" s="139" t="s">
        <v>334</v>
      </c>
      <c r="C6" s="124">
        <v>9742.8799999999992</v>
      </c>
    </row>
    <row r="7" spans="1:4" x14ac:dyDescent="0.25">
      <c r="A7" s="375"/>
      <c r="B7" s="140" t="s">
        <v>333</v>
      </c>
      <c r="C7" s="141">
        <v>19048.61</v>
      </c>
    </row>
    <row r="8" spans="1:4" x14ac:dyDescent="0.25">
      <c r="A8" s="377"/>
      <c r="B8" s="142" t="s">
        <v>332</v>
      </c>
      <c r="C8" s="143">
        <f>SUM(C6:C7)</f>
        <v>28791.489999999998</v>
      </c>
    </row>
    <row r="9" spans="1:4" x14ac:dyDescent="0.25">
      <c r="A9" s="144" t="s">
        <v>150</v>
      </c>
      <c r="B9" s="142" t="s">
        <v>331</v>
      </c>
      <c r="C9" s="143">
        <v>57453.24</v>
      </c>
    </row>
    <row r="10" spans="1:4" x14ac:dyDescent="0.25">
      <c r="A10" s="144" t="s">
        <v>149</v>
      </c>
      <c r="B10" s="142" t="s">
        <v>330</v>
      </c>
      <c r="C10" s="143">
        <v>14901.06</v>
      </c>
    </row>
    <row r="11" spans="1:4" x14ac:dyDescent="0.25">
      <c r="A11" s="392" t="s">
        <v>148</v>
      </c>
      <c r="B11" s="64" t="s">
        <v>329</v>
      </c>
      <c r="C11" s="124">
        <v>16325.48</v>
      </c>
    </row>
    <row r="12" spans="1:4" x14ac:dyDescent="0.25">
      <c r="A12" s="393"/>
      <c r="B12" s="64" t="s">
        <v>328</v>
      </c>
      <c r="C12" s="124">
        <v>3672.87</v>
      </c>
    </row>
    <row r="13" spans="1:4" x14ac:dyDescent="0.25">
      <c r="A13" s="394"/>
      <c r="B13" s="145" t="s">
        <v>327</v>
      </c>
      <c r="C13" s="146">
        <f>SUM(C11:C12)</f>
        <v>19998.349999999999</v>
      </c>
    </row>
    <row r="14" spans="1:4" x14ac:dyDescent="0.25">
      <c r="A14" s="375" t="s">
        <v>147</v>
      </c>
      <c r="B14" s="124" t="s">
        <v>326</v>
      </c>
      <c r="C14" s="124">
        <v>70800.06</v>
      </c>
    </row>
    <row r="15" spans="1:4" x14ac:dyDescent="0.25">
      <c r="A15" s="375"/>
      <c r="B15" s="141" t="s">
        <v>325</v>
      </c>
      <c r="C15" s="141">
        <v>36093.29</v>
      </c>
    </row>
    <row r="16" spans="1:4" x14ac:dyDescent="0.25">
      <c r="A16" s="377"/>
      <c r="B16" s="145" t="s">
        <v>324</v>
      </c>
      <c r="C16" s="147">
        <f>SUM(C14:C15)</f>
        <v>106893.35</v>
      </c>
    </row>
    <row r="17" spans="1:3" x14ac:dyDescent="0.25">
      <c r="A17" s="144" t="s">
        <v>146</v>
      </c>
      <c r="B17" s="142" t="s">
        <v>323</v>
      </c>
      <c r="C17" s="143">
        <v>7717.95</v>
      </c>
    </row>
    <row r="18" spans="1:3" x14ac:dyDescent="0.25">
      <c r="A18" s="395" t="s">
        <v>145</v>
      </c>
      <c r="B18" s="64" t="s">
        <v>322</v>
      </c>
      <c r="C18" s="124">
        <v>5541.53</v>
      </c>
    </row>
    <row r="19" spans="1:3" x14ac:dyDescent="0.25">
      <c r="A19" s="396"/>
      <c r="B19" s="64" t="s">
        <v>321</v>
      </c>
      <c r="C19" s="124">
        <v>31063.379999999997</v>
      </c>
    </row>
    <row r="20" spans="1:3" x14ac:dyDescent="0.25">
      <c r="A20" s="397"/>
      <c r="B20" s="142" t="s">
        <v>320</v>
      </c>
      <c r="C20" s="148">
        <f>SUM(C18:C19)</f>
        <v>36604.909999999996</v>
      </c>
    </row>
    <row r="21" spans="1:3" x14ac:dyDescent="0.25">
      <c r="A21" s="144" t="s">
        <v>144</v>
      </c>
      <c r="B21" s="142" t="s">
        <v>319</v>
      </c>
      <c r="C21" s="143">
        <v>20587.150000000001</v>
      </c>
    </row>
    <row r="22" spans="1:3" x14ac:dyDescent="0.25">
      <c r="A22" s="144" t="s">
        <v>143</v>
      </c>
      <c r="B22" s="142" t="s">
        <v>318</v>
      </c>
      <c r="C22" s="143">
        <v>1357.03</v>
      </c>
    </row>
    <row r="23" spans="1:3" x14ac:dyDescent="0.25">
      <c r="A23" s="391" t="s">
        <v>317</v>
      </c>
      <c r="B23" s="391"/>
      <c r="C23" s="146">
        <f>+C8+C9+C10+C13+C16+C17+C20+C21+C22</f>
        <v>294304.53000000003</v>
      </c>
    </row>
  </sheetData>
  <sheetProtection password="C43B" sheet="1" objects="1" scenarios="1"/>
  <mergeCells count="8">
    <mergeCell ref="A1:C2"/>
    <mergeCell ref="A23:B23"/>
    <mergeCell ref="A6:A8"/>
    <mergeCell ref="A14:A16"/>
    <mergeCell ref="A11:A13"/>
    <mergeCell ref="A18:A20"/>
    <mergeCell ref="A4:A5"/>
    <mergeCell ref="B4:B5"/>
  </mergeCells>
  <printOptions horizontalCentered="1"/>
  <pageMargins left="0.23622047244094491" right="0.23622047244094491" top="1.43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>
    <pageSetUpPr fitToPage="1"/>
  </sheetPr>
  <dimension ref="A1:C23"/>
  <sheetViews>
    <sheetView showGridLines="0" workbookViewId="0">
      <selection sqref="A1:C2"/>
    </sheetView>
  </sheetViews>
  <sheetFormatPr defaultRowHeight="15" x14ac:dyDescent="0.25"/>
  <cols>
    <col min="1" max="1" width="16.625" style="134" customWidth="1"/>
    <col min="2" max="2" width="29.625" style="120" customWidth="1"/>
    <col min="3" max="3" width="12.625" style="120" customWidth="1"/>
    <col min="4" max="16384" width="9" style="120"/>
  </cols>
  <sheetData>
    <row r="1" spans="1:3" ht="15" customHeight="1" x14ac:dyDescent="0.25">
      <c r="A1" s="390" t="s">
        <v>572</v>
      </c>
      <c r="B1" s="390"/>
      <c r="C1" s="390"/>
    </row>
    <row r="2" spans="1:3" x14ac:dyDescent="0.25">
      <c r="A2" s="390"/>
      <c r="B2" s="390"/>
      <c r="C2" s="390"/>
    </row>
    <row r="3" spans="1:3" x14ac:dyDescent="0.25">
      <c r="A3" s="320" t="s">
        <v>300</v>
      </c>
    </row>
    <row r="4" spans="1:3" x14ac:dyDescent="0.25">
      <c r="A4" s="398" t="s">
        <v>227</v>
      </c>
      <c r="B4" s="400" t="s">
        <v>335</v>
      </c>
      <c r="C4" s="137">
        <v>2016</v>
      </c>
    </row>
    <row r="5" spans="1:3" x14ac:dyDescent="0.25">
      <c r="A5" s="399"/>
      <c r="B5" s="400"/>
      <c r="C5" s="138" t="s">
        <v>231</v>
      </c>
    </row>
    <row r="6" spans="1:3" x14ac:dyDescent="0.25">
      <c r="A6" s="376" t="s">
        <v>25</v>
      </c>
      <c r="B6" s="139" t="s">
        <v>334</v>
      </c>
      <c r="C6" s="124">
        <v>0</v>
      </c>
    </row>
    <row r="7" spans="1:3" x14ac:dyDescent="0.25">
      <c r="A7" s="375"/>
      <c r="B7" s="140" t="s">
        <v>333</v>
      </c>
      <c r="C7" s="141">
        <v>0</v>
      </c>
    </row>
    <row r="8" spans="1:3" x14ac:dyDescent="0.25">
      <c r="A8" s="377"/>
      <c r="B8" s="329" t="s">
        <v>332</v>
      </c>
      <c r="C8" s="143">
        <f>SUM(C6:C7)</f>
        <v>0</v>
      </c>
    </row>
    <row r="9" spans="1:3" x14ac:dyDescent="0.25">
      <c r="A9" s="322" t="s">
        <v>150</v>
      </c>
      <c r="B9" s="329" t="s">
        <v>331</v>
      </c>
      <c r="C9" s="143">
        <v>7.6099999999999994</v>
      </c>
    </row>
    <row r="10" spans="1:3" x14ac:dyDescent="0.25">
      <c r="A10" s="322" t="s">
        <v>149</v>
      </c>
      <c r="B10" s="329" t="s">
        <v>330</v>
      </c>
      <c r="C10" s="143">
        <v>0.28000000000000003</v>
      </c>
    </row>
    <row r="11" spans="1:3" x14ac:dyDescent="0.25">
      <c r="A11" s="392" t="s">
        <v>148</v>
      </c>
      <c r="B11" s="64" t="s">
        <v>329</v>
      </c>
      <c r="C11" s="124">
        <v>2.54</v>
      </c>
    </row>
    <row r="12" spans="1:3" x14ac:dyDescent="0.25">
      <c r="A12" s="393"/>
      <c r="B12" s="64" t="s">
        <v>328</v>
      </c>
      <c r="C12" s="124">
        <v>3.75</v>
      </c>
    </row>
    <row r="13" spans="1:3" x14ac:dyDescent="0.25">
      <c r="A13" s="394"/>
      <c r="B13" s="330" t="s">
        <v>327</v>
      </c>
      <c r="C13" s="146">
        <f>SUM(C11:C12)</f>
        <v>6.29</v>
      </c>
    </row>
    <row r="14" spans="1:3" x14ac:dyDescent="0.25">
      <c r="A14" s="375" t="s">
        <v>147</v>
      </c>
      <c r="B14" s="124" t="s">
        <v>326</v>
      </c>
      <c r="C14" s="124">
        <v>2.39</v>
      </c>
    </row>
    <row r="15" spans="1:3" x14ac:dyDescent="0.25">
      <c r="A15" s="375"/>
      <c r="B15" s="141" t="s">
        <v>325</v>
      </c>
      <c r="C15" s="141">
        <v>0.22</v>
      </c>
    </row>
    <row r="16" spans="1:3" x14ac:dyDescent="0.25">
      <c r="A16" s="377"/>
      <c r="B16" s="330" t="s">
        <v>324</v>
      </c>
      <c r="C16" s="147">
        <f>SUM(C14:C15)</f>
        <v>2.6100000000000003</v>
      </c>
    </row>
    <row r="17" spans="1:3" x14ac:dyDescent="0.25">
      <c r="A17" s="322" t="s">
        <v>146</v>
      </c>
      <c r="B17" s="329" t="s">
        <v>323</v>
      </c>
      <c r="C17" s="143">
        <v>0</v>
      </c>
    </row>
    <row r="18" spans="1:3" x14ac:dyDescent="0.25">
      <c r="A18" s="395" t="s">
        <v>145</v>
      </c>
      <c r="B18" s="64" t="s">
        <v>322</v>
      </c>
      <c r="C18" s="124">
        <v>4.45</v>
      </c>
    </row>
    <row r="19" spans="1:3" x14ac:dyDescent="0.25">
      <c r="A19" s="396"/>
      <c r="B19" s="64" t="s">
        <v>321</v>
      </c>
      <c r="C19" s="124">
        <v>1.84</v>
      </c>
    </row>
    <row r="20" spans="1:3" x14ac:dyDescent="0.25">
      <c r="A20" s="397"/>
      <c r="B20" s="329" t="s">
        <v>320</v>
      </c>
      <c r="C20" s="148">
        <f>SUM(C18:C19)</f>
        <v>6.29</v>
      </c>
    </row>
    <row r="21" spans="1:3" x14ac:dyDescent="0.25">
      <c r="A21" s="322" t="s">
        <v>144</v>
      </c>
      <c r="B21" s="329" t="s">
        <v>319</v>
      </c>
      <c r="C21" s="143">
        <v>0</v>
      </c>
    </row>
    <row r="22" spans="1:3" x14ac:dyDescent="0.25">
      <c r="A22" s="322" t="s">
        <v>143</v>
      </c>
      <c r="B22" s="329" t="s">
        <v>318</v>
      </c>
      <c r="C22" s="143">
        <v>0</v>
      </c>
    </row>
    <row r="23" spans="1:3" x14ac:dyDescent="0.25">
      <c r="A23" s="391" t="s">
        <v>317</v>
      </c>
      <c r="B23" s="391"/>
      <c r="C23" s="146">
        <f>+C8+C9+C10+C13+C16+C17+C20+C21+C22</f>
        <v>23.08</v>
      </c>
    </row>
  </sheetData>
  <sheetProtection password="C43B" sheet="1" objects="1" scenarios="1"/>
  <mergeCells count="8">
    <mergeCell ref="A23:B23"/>
    <mergeCell ref="A1:C2"/>
    <mergeCell ref="B4:B5"/>
    <mergeCell ref="A6:A8"/>
    <mergeCell ref="A11:A13"/>
    <mergeCell ref="A14:A16"/>
    <mergeCell ref="A18:A20"/>
    <mergeCell ref="A4:A5"/>
  </mergeCells>
  <printOptions horizontalCentered="1"/>
  <pageMargins left="0.23622047244094491" right="0.23622047244094491" top="1.43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4">
    <pageSetUpPr fitToPage="1"/>
  </sheetPr>
  <dimension ref="A1:E46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5.875" style="120" bestFit="1" customWidth="1"/>
    <col min="2" max="2" width="32.625" style="120" bestFit="1" customWidth="1"/>
    <col min="3" max="3" width="14.75" style="133" bestFit="1" customWidth="1"/>
    <col min="4" max="4" width="11.5" style="134" bestFit="1" customWidth="1"/>
    <col min="5" max="6" width="9" style="120"/>
    <col min="7" max="7" width="10.875" style="120" bestFit="1" customWidth="1"/>
    <col min="8" max="16384" width="9" style="120"/>
  </cols>
  <sheetData>
    <row r="1" spans="1:5" x14ac:dyDescent="0.25">
      <c r="A1" s="341" t="s">
        <v>574</v>
      </c>
      <c r="B1" s="341"/>
      <c r="C1" s="341"/>
      <c r="D1" s="341"/>
      <c r="E1" s="135"/>
    </row>
    <row r="2" spans="1:5" x14ac:dyDescent="0.25">
      <c r="A2" s="136" t="s">
        <v>299</v>
      </c>
    </row>
    <row r="3" spans="1:5" x14ac:dyDescent="0.25">
      <c r="A3" s="369" t="s">
        <v>227</v>
      </c>
      <c r="B3" s="400" t="s">
        <v>336</v>
      </c>
      <c r="C3" s="383">
        <v>2016</v>
      </c>
      <c r="D3" s="383"/>
    </row>
    <row r="4" spans="1:5" x14ac:dyDescent="0.25">
      <c r="A4" s="369"/>
      <c r="B4" s="406"/>
      <c r="C4" s="149" t="s">
        <v>226</v>
      </c>
      <c r="D4" s="150" t="s">
        <v>231</v>
      </c>
    </row>
    <row r="5" spans="1:5" x14ac:dyDescent="0.25">
      <c r="A5" s="151" t="s">
        <v>129</v>
      </c>
      <c r="B5" s="152"/>
      <c r="C5" s="156">
        <v>3714</v>
      </c>
      <c r="D5" s="153">
        <v>3583.66</v>
      </c>
    </row>
    <row r="6" spans="1:5" x14ac:dyDescent="0.25">
      <c r="A6" s="154" t="s">
        <v>128</v>
      </c>
      <c r="B6" s="155"/>
      <c r="C6" s="156">
        <v>9</v>
      </c>
      <c r="D6" s="157">
        <v>2.92</v>
      </c>
    </row>
    <row r="7" spans="1:5" x14ac:dyDescent="0.25">
      <c r="A7" s="158" t="s">
        <v>127</v>
      </c>
      <c r="B7" s="155"/>
      <c r="C7" s="156">
        <v>163</v>
      </c>
      <c r="D7" s="157">
        <v>73.22</v>
      </c>
    </row>
    <row r="8" spans="1:5" x14ac:dyDescent="0.25">
      <c r="A8" s="154" t="s">
        <v>126</v>
      </c>
      <c r="B8" s="159"/>
      <c r="C8" s="160">
        <v>121</v>
      </c>
      <c r="D8" s="161">
        <v>662.57</v>
      </c>
    </row>
    <row r="9" spans="1:5" x14ac:dyDescent="0.25">
      <c r="A9" s="158" t="s">
        <v>125</v>
      </c>
      <c r="B9" s="159"/>
      <c r="C9" s="160">
        <v>30892</v>
      </c>
      <c r="D9" s="161">
        <v>7459.96</v>
      </c>
    </row>
    <row r="10" spans="1:5" x14ac:dyDescent="0.25">
      <c r="A10" s="154" t="s">
        <v>124</v>
      </c>
      <c r="B10" s="162"/>
      <c r="C10" s="163">
        <v>159</v>
      </c>
      <c r="D10" s="164">
        <v>427.05</v>
      </c>
    </row>
    <row r="11" spans="1:5" x14ac:dyDescent="0.25">
      <c r="A11" s="392" t="s">
        <v>123</v>
      </c>
      <c r="B11" s="124" t="s">
        <v>337</v>
      </c>
      <c r="C11" s="139">
        <v>34</v>
      </c>
      <c r="D11" s="124">
        <v>14.77</v>
      </c>
    </row>
    <row r="12" spans="1:5" x14ac:dyDescent="0.25">
      <c r="A12" s="393"/>
      <c r="B12" s="165" t="s">
        <v>338</v>
      </c>
      <c r="C12" s="166">
        <v>23</v>
      </c>
      <c r="D12" s="167">
        <v>54.35</v>
      </c>
    </row>
    <row r="13" spans="1:5" x14ac:dyDescent="0.25">
      <c r="A13" s="394"/>
      <c r="B13" s="404" t="s">
        <v>339</v>
      </c>
      <c r="C13" s="405"/>
      <c r="D13" s="143">
        <f>SUM(D11:D12)</f>
        <v>69.12</v>
      </c>
    </row>
    <row r="14" spans="1:5" x14ac:dyDescent="0.25">
      <c r="A14" s="158" t="s">
        <v>122</v>
      </c>
      <c r="B14" s="168"/>
      <c r="C14" s="169">
        <v>247</v>
      </c>
      <c r="D14" s="170">
        <v>87.75</v>
      </c>
    </row>
    <row r="15" spans="1:5" x14ac:dyDescent="0.25">
      <c r="A15" s="158" t="s">
        <v>121</v>
      </c>
      <c r="B15" s="162"/>
      <c r="C15" s="171">
        <v>526</v>
      </c>
      <c r="D15" s="157">
        <v>797.76</v>
      </c>
    </row>
    <row r="16" spans="1:5" x14ac:dyDescent="0.25">
      <c r="A16" s="158" t="s">
        <v>120</v>
      </c>
      <c r="B16" s="155"/>
      <c r="C16" s="156">
        <v>94</v>
      </c>
      <c r="D16" s="157">
        <v>1100.7</v>
      </c>
    </row>
    <row r="17" spans="1:4" x14ac:dyDescent="0.25">
      <c r="A17" s="158" t="s">
        <v>119</v>
      </c>
      <c r="B17" s="155"/>
      <c r="C17" s="156">
        <v>3</v>
      </c>
      <c r="D17" s="157">
        <v>4.96</v>
      </c>
    </row>
    <row r="18" spans="1:4" x14ac:dyDescent="0.25">
      <c r="A18" s="154" t="s">
        <v>118</v>
      </c>
      <c r="B18" s="155"/>
      <c r="C18" s="156">
        <v>98</v>
      </c>
      <c r="D18" s="157">
        <v>178.61</v>
      </c>
    </row>
    <row r="19" spans="1:4" x14ac:dyDescent="0.25">
      <c r="A19" s="392" t="s">
        <v>117</v>
      </c>
      <c r="B19" s="124" t="s">
        <v>337</v>
      </c>
      <c r="C19" s="139">
        <v>449</v>
      </c>
      <c r="D19" s="124">
        <v>606.39</v>
      </c>
    </row>
    <row r="20" spans="1:4" x14ac:dyDescent="0.25">
      <c r="A20" s="393"/>
      <c r="B20" s="124" t="s">
        <v>338</v>
      </c>
      <c r="C20" s="139">
        <v>51</v>
      </c>
      <c r="D20" s="124">
        <v>397.08</v>
      </c>
    </row>
    <row r="21" spans="1:4" x14ac:dyDescent="0.25">
      <c r="A21" s="393"/>
      <c r="B21" s="141"/>
      <c r="C21" s="140">
        <v>31</v>
      </c>
      <c r="D21" s="124">
        <v>37.17</v>
      </c>
    </row>
    <row r="22" spans="1:4" x14ac:dyDescent="0.25">
      <c r="A22" s="394"/>
      <c r="B22" s="402" t="s">
        <v>340</v>
      </c>
      <c r="C22" s="403"/>
      <c r="D22" s="172">
        <f>SUM(D19:D21)</f>
        <v>1040.6400000000001</v>
      </c>
    </row>
    <row r="23" spans="1:4" x14ac:dyDescent="0.25">
      <c r="A23" s="158" t="s">
        <v>116</v>
      </c>
      <c r="B23" s="155"/>
      <c r="C23" s="156">
        <v>221</v>
      </c>
      <c r="D23" s="157">
        <v>372.87</v>
      </c>
    </row>
    <row r="24" spans="1:4" x14ac:dyDescent="0.25">
      <c r="A24" s="158" t="s">
        <v>115</v>
      </c>
      <c r="B24" s="155"/>
      <c r="C24" s="156">
        <v>452</v>
      </c>
      <c r="D24" s="157">
        <v>1733.71</v>
      </c>
    </row>
    <row r="25" spans="1:4" x14ac:dyDescent="0.25">
      <c r="A25" s="158" t="s">
        <v>114</v>
      </c>
      <c r="B25" s="155"/>
      <c r="C25" s="156">
        <v>42</v>
      </c>
      <c r="D25" s="157">
        <v>127.75</v>
      </c>
    </row>
    <row r="26" spans="1:4" x14ac:dyDescent="0.25">
      <c r="A26" s="158" t="s">
        <v>113</v>
      </c>
      <c r="B26" s="155"/>
      <c r="C26" s="156">
        <v>207</v>
      </c>
      <c r="D26" s="157">
        <v>233.3</v>
      </c>
    </row>
    <row r="27" spans="1:4" x14ac:dyDescent="0.25">
      <c r="A27" s="158" t="s">
        <v>112</v>
      </c>
      <c r="B27" s="155"/>
      <c r="C27" s="156">
        <v>10</v>
      </c>
      <c r="D27" s="157">
        <v>3.14</v>
      </c>
    </row>
    <row r="28" spans="1:4" x14ac:dyDescent="0.25">
      <c r="A28" s="158" t="s">
        <v>111</v>
      </c>
      <c r="B28" s="155"/>
      <c r="C28" s="156">
        <v>139</v>
      </c>
      <c r="D28" s="157">
        <v>59.32</v>
      </c>
    </row>
    <row r="29" spans="1:4" x14ac:dyDescent="0.25">
      <c r="A29" s="154" t="s">
        <v>110</v>
      </c>
      <c r="B29" s="155"/>
      <c r="C29" s="156">
        <v>485</v>
      </c>
      <c r="D29" s="157">
        <v>539.07000000000005</v>
      </c>
    </row>
    <row r="30" spans="1:4" x14ac:dyDescent="0.25">
      <c r="A30" s="173" t="s">
        <v>109</v>
      </c>
      <c r="B30" s="155"/>
      <c r="C30" s="156">
        <v>24</v>
      </c>
      <c r="D30" s="157">
        <v>7.39</v>
      </c>
    </row>
    <row r="31" spans="1:4" x14ac:dyDescent="0.25">
      <c r="A31" s="392" t="s">
        <v>108</v>
      </c>
      <c r="B31" s="124" t="s">
        <v>337</v>
      </c>
      <c r="C31" s="139">
        <v>86</v>
      </c>
      <c r="D31" s="124">
        <v>68.33</v>
      </c>
    </row>
    <row r="32" spans="1:4" x14ac:dyDescent="0.25">
      <c r="A32" s="393"/>
      <c r="B32" s="141" t="s">
        <v>338</v>
      </c>
      <c r="C32" s="140">
        <v>184</v>
      </c>
      <c r="D32" s="124">
        <v>918.83</v>
      </c>
    </row>
    <row r="33" spans="1:4" x14ac:dyDescent="0.25">
      <c r="A33" s="394"/>
      <c r="B33" s="402" t="s">
        <v>341</v>
      </c>
      <c r="C33" s="403"/>
      <c r="D33" s="172">
        <f>SUM(D31:D32)</f>
        <v>987.16000000000008</v>
      </c>
    </row>
    <row r="34" spans="1:4" x14ac:dyDescent="0.25">
      <c r="A34" s="158" t="s">
        <v>107</v>
      </c>
      <c r="B34" s="155"/>
      <c r="C34" s="156">
        <v>2</v>
      </c>
      <c r="D34" s="157">
        <v>0.13</v>
      </c>
    </row>
    <row r="35" spans="1:4" x14ac:dyDescent="0.25">
      <c r="A35" s="154" t="s">
        <v>106</v>
      </c>
      <c r="B35" s="155"/>
      <c r="C35" s="156">
        <v>8</v>
      </c>
      <c r="D35" s="157">
        <v>1.69</v>
      </c>
    </row>
    <row r="36" spans="1:4" x14ac:dyDescent="0.25">
      <c r="A36" s="296" t="s">
        <v>529</v>
      </c>
      <c r="B36" s="155"/>
      <c r="C36" s="156">
        <v>1</v>
      </c>
      <c r="D36" s="157">
        <v>0.15</v>
      </c>
    </row>
    <row r="37" spans="1:4" x14ac:dyDescent="0.25">
      <c r="A37" s="296" t="s">
        <v>530</v>
      </c>
      <c r="B37" s="155"/>
      <c r="C37" s="156">
        <v>0</v>
      </c>
      <c r="D37" s="157">
        <v>0</v>
      </c>
    </row>
    <row r="38" spans="1:4" x14ac:dyDescent="0.25">
      <c r="A38" s="395" t="s">
        <v>23</v>
      </c>
      <c r="B38" s="124" t="s">
        <v>337</v>
      </c>
      <c r="C38" s="139">
        <v>176</v>
      </c>
      <c r="D38" s="124">
        <v>131.13999999999999</v>
      </c>
    </row>
    <row r="39" spans="1:4" x14ac:dyDescent="0.25">
      <c r="A39" s="396"/>
      <c r="B39" s="141" t="s">
        <v>338</v>
      </c>
      <c r="C39" s="140">
        <v>501</v>
      </c>
      <c r="D39" s="124">
        <v>19479.46</v>
      </c>
    </row>
    <row r="40" spans="1:4" x14ac:dyDescent="0.25">
      <c r="A40" s="397"/>
      <c r="B40" s="402" t="s">
        <v>342</v>
      </c>
      <c r="C40" s="403"/>
      <c r="D40" s="172">
        <f>SUM(D38:D39)</f>
        <v>19610.599999999999</v>
      </c>
    </row>
    <row r="41" spans="1:4" x14ac:dyDescent="0.25">
      <c r="A41" s="392" t="s">
        <v>105</v>
      </c>
      <c r="B41" s="124" t="s">
        <v>337</v>
      </c>
      <c r="C41" s="139">
        <v>63764</v>
      </c>
      <c r="D41" s="124">
        <v>14629.74</v>
      </c>
    </row>
    <row r="42" spans="1:4" x14ac:dyDescent="0.25">
      <c r="A42" s="393"/>
      <c r="B42" s="124" t="s">
        <v>343</v>
      </c>
      <c r="C42" s="139">
        <v>0</v>
      </c>
      <c r="D42" s="124">
        <v>0</v>
      </c>
    </row>
    <row r="43" spans="1:4" x14ac:dyDescent="0.25">
      <c r="A43" s="393"/>
      <c r="B43" s="124" t="s">
        <v>326</v>
      </c>
      <c r="C43" s="139">
        <v>0</v>
      </c>
      <c r="D43" s="124">
        <v>0</v>
      </c>
    </row>
    <row r="44" spans="1:4" x14ac:dyDescent="0.25">
      <c r="A44" s="393"/>
      <c r="B44" s="141" t="s">
        <v>338</v>
      </c>
      <c r="C44" s="140">
        <v>173</v>
      </c>
      <c r="D44" s="124">
        <v>380.29</v>
      </c>
    </row>
    <row r="45" spans="1:4" x14ac:dyDescent="0.25">
      <c r="A45" s="394"/>
      <c r="B45" s="402" t="s">
        <v>344</v>
      </c>
      <c r="C45" s="403"/>
      <c r="D45" s="172">
        <f>SUM(D41:D44)</f>
        <v>15010.03</v>
      </c>
    </row>
    <row r="46" spans="1:4" x14ac:dyDescent="0.25">
      <c r="A46" s="401" t="s">
        <v>345</v>
      </c>
      <c r="B46" s="401"/>
      <c r="C46" s="401"/>
      <c r="D46" s="174">
        <f>+D40+D35+D34+D33+D30+D45+D29+D28+D27+D26+D25+D24+D23+D22+D18+D17+D16+D15+D14+D13+D10+D8+D7+D6+D5</f>
        <v>46715.12000000001</v>
      </c>
    </row>
  </sheetData>
  <sheetProtection password="C43B" sheet="1" objects="1" scenarios="1"/>
  <mergeCells count="15">
    <mergeCell ref="A19:A22"/>
    <mergeCell ref="B22:C22"/>
    <mergeCell ref="A1:D1"/>
    <mergeCell ref="A11:A13"/>
    <mergeCell ref="B13:C13"/>
    <mergeCell ref="C3:D3"/>
    <mergeCell ref="B3:B4"/>
    <mergeCell ref="A3:A4"/>
    <mergeCell ref="A46:C46"/>
    <mergeCell ref="A31:A33"/>
    <mergeCell ref="B33:C33"/>
    <mergeCell ref="A38:A40"/>
    <mergeCell ref="B40:C40"/>
    <mergeCell ref="A41:A45"/>
    <mergeCell ref="B45:C45"/>
  </mergeCells>
  <printOptions horizontalCentered="1"/>
  <pageMargins left="0.43307086614173229" right="0.43307086614173229" top="0.89" bottom="0.74803149606299213" header="0.31496062992125984" footer="0.31496062992125984"/>
  <pageSetup paperSize="9" scale="96" orientation="portrait" r:id="rId1"/>
  <headerFooter>
    <oddFooter>&amp;R&amp;8Pág. &amp;P /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>
    <pageSetUpPr fitToPage="1"/>
  </sheetPr>
  <dimension ref="A1:D46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5.875" style="120" bestFit="1" customWidth="1"/>
    <col min="2" max="2" width="32.625" style="120" bestFit="1" customWidth="1"/>
    <col min="3" max="3" width="14.75" style="133" bestFit="1" customWidth="1"/>
    <col min="4" max="4" width="11.5" style="134" bestFit="1" customWidth="1"/>
    <col min="5" max="16384" width="9" style="120"/>
  </cols>
  <sheetData>
    <row r="1" spans="1:4" x14ac:dyDescent="0.25">
      <c r="A1" s="341" t="s">
        <v>574</v>
      </c>
      <c r="B1" s="341"/>
      <c r="C1" s="341"/>
      <c r="D1" s="341"/>
    </row>
    <row r="2" spans="1:4" x14ac:dyDescent="0.25">
      <c r="A2" s="326" t="s">
        <v>300</v>
      </c>
      <c r="B2" s="133"/>
      <c r="C2" s="134"/>
      <c r="D2" s="326"/>
    </row>
    <row r="3" spans="1:4" x14ac:dyDescent="0.25">
      <c r="A3" s="369" t="s">
        <v>227</v>
      </c>
      <c r="B3" s="400" t="s">
        <v>336</v>
      </c>
      <c r="C3" s="383">
        <v>2016</v>
      </c>
      <c r="D3" s="383"/>
    </row>
    <row r="4" spans="1:4" x14ac:dyDescent="0.25">
      <c r="A4" s="369"/>
      <c r="B4" s="406"/>
      <c r="C4" s="323" t="s">
        <v>226</v>
      </c>
      <c r="D4" s="150" t="s">
        <v>231</v>
      </c>
    </row>
    <row r="5" spans="1:4" x14ac:dyDescent="0.25">
      <c r="A5" s="325" t="s">
        <v>129</v>
      </c>
      <c r="B5" s="328"/>
      <c r="C5" s="156">
        <v>7</v>
      </c>
      <c r="D5" s="153">
        <v>0.39</v>
      </c>
    </row>
    <row r="6" spans="1:4" x14ac:dyDescent="0.25">
      <c r="A6" s="154" t="s">
        <v>128</v>
      </c>
      <c r="B6" s="155"/>
      <c r="C6" s="156">
        <v>1</v>
      </c>
      <c r="D6" s="157">
        <v>0.06</v>
      </c>
    </row>
    <row r="7" spans="1:4" x14ac:dyDescent="0.25">
      <c r="A7" s="324" t="s">
        <v>127</v>
      </c>
      <c r="B7" s="155"/>
      <c r="C7" s="156">
        <v>8</v>
      </c>
      <c r="D7" s="157">
        <v>0.96</v>
      </c>
    </row>
    <row r="8" spans="1:4" x14ac:dyDescent="0.25">
      <c r="A8" s="154" t="s">
        <v>126</v>
      </c>
      <c r="B8" s="159"/>
      <c r="C8" s="160">
        <v>0</v>
      </c>
      <c r="D8" s="161">
        <v>0</v>
      </c>
    </row>
    <row r="9" spans="1:4" x14ac:dyDescent="0.25">
      <c r="A9" s="324" t="s">
        <v>125</v>
      </c>
      <c r="B9" s="159"/>
      <c r="C9" s="160">
        <v>411</v>
      </c>
      <c r="D9" s="161">
        <v>35.68</v>
      </c>
    </row>
    <row r="10" spans="1:4" x14ac:dyDescent="0.25">
      <c r="A10" s="154" t="s">
        <v>124</v>
      </c>
      <c r="B10" s="162"/>
      <c r="C10" s="163">
        <v>162</v>
      </c>
      <c r="D10" s="164">
        <v>10.47</v>
      </c>
    </row>
    <row r="11" spans="1:4" x14ac:dyDescent="0.25">
      <c r="A11" s="392" t="s">
        <v>123</v>
      </c>
      <c r="B11" s="124" t="s">
        <v>337</v>
      </c>
      <c r="C11" s="139">
        <v>0</v>
      </c>
      <c r="D11" s="124">
        <v>0</v>
      </c>
    </row>
    <row r="12" spans="1:4" x14ac:dyDescent="0.25">
      <c r="A12" s="393"/>
      <c r="B12" s="165" t="s">
        <v>338</v>
      </c>
      <c r="C12" s="166">
        <v>0</v>
      </c>
      <c r="D12" s="167">
        <v>0</v>
      </c>
    </row>
    <row r="13" spans="1:4" x14ac:dyDescent="0.25">
      <c r="A13" s="394"/>
      <c r="B13" s="404" t="s">
        <v>339</v>
      </c>
      <c r="C13" s="405"/>
      <c r="D13" s="143">
        <f>SUM(D11:D12)</f>
        <v>0</v>
      </c>
    </row>
    <row r="14" spans="1:4" x14ac:dyDescent="0.25">
      <c r="A14" s="324" t="s">
        <v>122</v>
      </c>
      <c r="B14" s="168"/>
      <c r="C14" s="169">
        <v>0</v>
      </c>
      <c r="D14" s="170">
        <v>0</v>
      </c>
    </row>
    <row r="15" spans="1:4" x14ac:dyDescent="0.25">
      <c r="A15" s="324" t="s">
        <v>121</v>
      </c>
      <c r="B15" s="162"/>
      <c r="C15" s="171">
        <v>19</v>
      </c>
      <c r="D15" s="157">
        <v>1.99</v>
      </c>
    </row>
    <row r="16" spans="1:4" x14ac:dyDescent="0.25">
      <c r="A16" s="324" t="s">
        <v>120</v>
      </c>
      <c r="B16" s="155"/>
      <c r="C16" s="156">
        <v>20</v>
      </c>
      <c r="D16" s="157">
        <v>2.19</v>
      </c>
    </row>
    <row r="17" spans="1:4" x14ac:dyDescent="0.25">
      <c r="A17" s="324" t="s">
        <v>119</v>
      </c>
      <c r="B17" s="155"/>
      <c r="C17" s="156">
        <v>0</v>
      </c>
      <c r="D17" s="157">
        <v>0</v>
      </c>
    </row>
    <row r="18" spans="1:4" x14ac:dyDescent="0.25">
      <c r="A18" s="154" t="s">
        <v>118</v>
      </c>
      <c r="B18" s="155"/>
      <c r="C18" s="156">
        <v>2</v>
      </c>
      <c r="D18" s="157">
        <v>0.66</v>
      </c>
    </row>
    <row r="19" spans="1:4" x14ac:dyDescent="0.25">
      <c r="A19" s="392" t="s">
        <v>117</v>
      </c>
      <c r="B19" s="124" t="s">
        <v>337</v>
      </c>
      <c r="C19" s="139">
        <v>6</v>
      </c>
      <c r="D19" s="124">
        <v>0.55000000000000004</v>
      </c>
    </row>
    <row r="20" spans="1:4" x14ac:dyDescent="0.25">
      <c r="A20" s="393"/>
      <c r="B20" s="124" t="s">
        <v>338</v>
      </c>
      <c r="C20" s="139">
        <v>0</v>
      </c>
      <c r="D20" s="124">
        <v>0</v>
      </c>
    </row>
    <row r="21" spans="1:4" x14ac:dyDescent="0.25">
      <c r="A21" s="393"/>
      <c r="B21" s="141"/>
      <c r="C21" s="140">
        <v>1</v>
      </c>
      <c r="D21" s="124">
        <v>0.03</v>
      </c>
    </row>
    <row r="22" spans="1:4" x14ac:dyDescent="0.25">
      <c r="A22" s="394"/>
      <c r="B22" s="402" t="s">
        <v>340</v>
      </c>
      <c r="C22" s="403"/>
      <c r="D22" s="172">
        <f>SUM(D19:D21)</f>
        <v>0.58000000000000007</v>
      </c>
    </row>
    <row r="23" spans="1:4" x14ac:dyDescent="0.25">
      <c r="A23" s="324" t="s">
        <v>116</v>
      </c>
      <c r="B23" s="155"/>
      <c r="C23" s="156">
        <v>0</v>
      </c>
      <c r="D23" s="157">
        <v>0</v>
      </c>
    </row>
    <row r="24" spans="1:4" x14ac:dyDescent="0.25">
      <c r="A24" s="324" t="s">
        <v>115</v>
      </c>
      <c r="B24" s="155"/>
      <c r="C24" s="156">
        <v>0</v>
      </c>
      <c r="D24" s="157">
        <v>0</v>
      </c>
    </row>
    <row r="25" spans="1:4" x14ac:dyDescent="0.25">
      <c r="A25" s="324" t="s">
        <v>114</v>
      </c>
      <c r="B25" s="155"/>
      <c r="C25" s="156">
        <v>0</v>
      </c>
      <c r="D25" s="157">
        <v>0</v>
      </c>
    </row>
    <row r="26" spans="1:4" x14ac:dyDescent="0.25">
      <c r="A26" s="324" t="s">
        <v>113</v>
      </c>
      <c r="B26" s="155"/>
      <c r="C26" s="156">
        <v>8</v>
      </c>
      <c r="D26" s="157">
        <v>0.59</v>
      </c>
    </row>
    <row r="27" spans="1:4" x14ac:dyDescent="0.25">
      <c r="A27" s="324" t="s">
        <v>112</v>
      </c>
      <c r="B27" s="155"/>
      <c r="C27" s="156">
        <v>0</v>
      </c>
      <c r="D27" s="157">
        <v>0</v>
      </c>
    </row>
    <row r="28" spans="1:4" x14ac:dyDescent="0.25">
      <c r="A28" s="324" t="s">
        <v>111</v>
      </c>
      <c r="B28" s="155"/>
      <c r="C28" s="156">
        <v>0</v>
      </c>
      <c r="D28" s="157">
        <v>0</v>
      </c>
    </row>
    <row r="29" spans="1:4" x14ac:dyDescent="0.25">
      <c r="A29" s="154" t="s">
        <v>110</v>
      </c>
      <c r="B29" s="155"/>
      <c r="C29" s="156">
        <v>3</v>
      </c>
      <c r="D29" s="157">
        <v>0.4</v>
      </c>
    </row>
    <row r="30" spans="1:4" x14ac:dyDescent="0.25">
      <c r="A30" s="321" t="s">
        <v>109</v>
      </c>
      <c r="B30" s="155"/>
      <c r="C30" s="156">
        <v>9</v>
      </c>
      <c r="D30" s="157">
        <v>2.59</v>
      </c>
    </row>
    <row r="31" spans="1:4" x14ac:dyDescent="0.25">
      <c r="A31" s="392" t="s">
        <v>108</v>
      </c>
      <c r="B31" s="124" t="s">
        <v>337</v>
      </c>
      <c r="C31" s="139">
        <v>1</v>
      </c>
      <c r="D31" s="124">
        <v>0.02</v>
      </c>
    </row>
    <row r="32" spans="1:4" x14ac:dyDescent="0.25">
      <c r="A32" s="393"/>
      <c r="B32" s="141" t="s">
        <v>338</v>
      </c>
      <c r="C32" s="140">
        <v>0</v>
      </c>
      <c r="D32" s="124">
        <v>0</v>
      </c>
    </row>
    <row r="33" spans="1:4" x14ac:dyDescent="0.25">
      <c r="A33" s="394"/>
      <c r="B33" s="402" t="s">
        <v>341</v>
      </c>
      <c r="C33" s="403"/>
      <c r="D33" s="172">
        <f>SUM(D31:D32)</f>
        <v>0.02</v>
      </c>
    </row>
    <row r="34" spans="1:4" x14ac:dyDescent="0.25">
      <c r="A34" s="324" t="s">
        <v>107</v>
      </c>
      <c r="B34" s="155"/>
      <c r="C34" s="156">
        <v>0</v>
      </c>
      <c r="D34" s="157">
        <v>0</v>
      </c>
    </row>
    <row r="35" spans="1:4" x14ac:dyDescent="0.25">
      <c r="A35" s="154" t="s">
        <v>106</v>
      </c>
      <c r="B35" s="155"/>
      <c r="C35" s="156">
        <v>0</v>
      </c>
      <c r="D35" s="157">
        <v>0</v>
      </c>
    </row>
    <row r="36" spans="1:4" x14ac:dyDescent="0.25">
      <c r="A36" s="327" t="s">
        <v>529</v>
      </c>
      <c r="B36" s="155"/>
      <c r="C36" s="156">
        <v>0</v>
      </c>
      <c r="D36" s="157">
        <v>0</v>
      </c>
    </row>
    <row r="37" spans="1:4" x14ac:dyDescent="0.25">
      <c r="A37" s="327" t="s">
        <v>530</v>
      </c>
      <c r="B37" s="155"/>
      <c r="C37" s="156">
        <v>0</v>
      </c>
      <c r="D37" s="157">
        <v>0</v>
      </c>
    </row>
    <row r="38" spans="1:4" x14ac:dyDescent="0.25">
      <c r="A38" s="395" t="s">
        <v>23</v>
      </c>
      <c r="B38" s="124" t="s">
        <v>337</v>
      </c>
      <c r="C38" s="139">
        <v>15</v>
      </c>
      <c r="D38" s="124">
        <v>4.2</v>
      </c>
    </row>
    <row r="39" spans="1:4" x14ac:dyDescent="0.25">
      <c r="A39" s="396"/>
      <c r="B39" s="141" t="s">
        <v>338</v>
      </c>
      <c r="C39" s="140">
        <v>0</v>
      </c>
      <c r="D39" s="124">
        <v>0</v>
      </c>
    </row>
    <row r="40" spans="1:4" x14ac:dyDescent="0.25">
      <c r="A40" s="397"/>
      <c r="B40" s="402" t="s">
        <v>342</v>
      </c>
      <c r="C40" s="403"/>
      <c r="D40" s="172">
        <f>SUM(D38:D39)</f>
        <v>4.2</v>
      </c>
    </row>
    <row r="41" spans="1:4" ht="15" customHeight="1" x14ac:dyDescent="0.25">
      <c r="A41" s="392" t="s">
        <v>105</v>
      </c>
      <c r="B41" s="124" t="s">
        <v>337</v>
      </c>
      <c r="C41" s="139">
        <v>7292</v>
      </c>
      <c r="D41" s="124">
        <v>1065.4100000000001</v>
      </c>
    </row>
    <row r="42" spans="1:4" x14ac:dyDescent="0.25">
      <c r="A42" s="393"/>
      <c r="B42" s="124" t="s">
        <v>343</v>
      </c>
      <c r="C42" s="139">
        <v>0</v>
      </c>
      <c r="D42" s="124">
        <v>0</v>
      </c>
    </row>
    <row r="43" spans="1:4" x14ac:dyDescent="0.25">
      <c r="A43" s="393"/>
      <c r="B43" s="124" t="s">
        <v>326</v>
      </c>
      <c r="C43" s="139">
        <v>0</v>
      </c>
      <c r="D43" s="124">
        <v>0</v>
      </c>
    </row>
    <row r="44" spans="1:4" x14ac:dyDescent="0.25">
      <c r="A44" s="393"/>
      <c r="B44" s="141" t="s">
        <v>338</v>
      </c>
      <c r="C44" s="140">
        <v>13</v>
      </c>
      <c r="D44" s="124">
        <v>1.54</v>
      </c>
    </row>
    <row r="45" spans="1:4" x14ac:dyDescent="0.25">
      <c r="A45" s="394"/>
      <c r="B45" s="402" t="s">
        <v>344</v>
      </c>
      <c r="C45" s="403"/>
      <c r="D45" s="172">
        <f>SUM(D41:D44)</f>
        <v>1066.95</v>
      </c>
    </row>
    <row r="46" spans="1:4" ht="15" customHeight="1" x14ac:dyDescent="0.25">
      <c r="A46" s="401" t="s">
        <v>345</v>
      </c>
      <c r="B46" s="401"/>
      <c r="C46" s="401"/>
      <c r="D46" s="174">
        <f>+D40+D35+D34+D33+D30+D45+D29+D28+D27+D26+D25+D24+D23+D22+D18+D17+D16+D15+D14+D13+D10+D8+D7+D6+D5</f>
        <v>1092.0500000000002</v>
      </c>
    </row>
  </sheetData>
  <sheetProtection password="C43B" sheet="1" objects="1" scenarios="1"/>
  <mergeCells count="15">
    <mergeCell ref="A1:D1"/>
    <mergeCell ref="A41:A45"/>
    <mergeCell ref="B45:C45"/>
    <mergeCell ref="A46:C46"/>
    <mergeCell ref="B22:C22"/>
    <mergeCell ref="A31:A33"/>
    <mergeCell ref="B33:C33"/>
    <mergeCell ref="A38:A40"/>
    <mergeCell ref="B40:C40"/>
    <mergeCell ref="A3:A4"/>
    <mergeCell ref="B3:B4"/>
    <mergeCell ref="C3:D3"/>
    <mergeCell ref="A11:A13"/>
    <mergeCell ref="B13:C13"/>
    <mergeCell ref="A19:A22"/>
  </mergeCells>
  <printOptions horizontalCentered="1"/>
  <pageMargins left="0.43307086614173229" right="0.43307086614173229" top="0.89" bottom="0.74803149606299213" header="0.31496062992125984" footer="0.31496062992125984"/>
  <pageSetup paperSize="9" scale="96" orientation="portrait" r:id="rId1"/>
  <headerFooter>
    <oddFooter>&amp;R&amp;8Pág. &amp;P /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>
    <pageSetUpPr fitToPage="1"/>
  </sheetPr>
  <dimension ref="A1:E16"/>
  <sheetViews>
    <sheetView showGridLines="0" workbookViewId="0">
      <selection sqref="A1:E1"/>
    </sheetView>
  </sheetViews>
  <sheetFormatPr defaultRowHeight="15" x14ac:dyDescent="0.25"/>
  <cols>
    <col min="1" max="1" width="9.625" style="120" bestFit="1" customWidth="1"/>
    <col min="2" max="2" width="27.5" style="120" bestFit="1" customWidth="1"/>
    <col min="3" max="3" width="17.5" style="120" bestFit="1" customWidth="1"/>
    <col min="4" max="4" width="14.75" style="177" bestFit="1" customWidth="1"/>
    <col min="5" max="5" width="12.375" style="134" bestFit="1" customWidth="1"/>
    <col min="6" max="16384" width="9" style="120"/>
  </cols>
  <sheetData>
    <row r="1" spans="1:5" x14ac:dyDescent="0.25">
      <c r="A1" s="341" t="s">
        <v>575</v>
      </c>
      <c r="B1" s="341"/>
      <c r="C1" s="341"/>
      <c r="D1" s="341"/>
      <c r="E1" s="341"/>
    </row>
    <row r="2" spans="1:5" ht="15" customHeight="1" x14ac:dyDescent="0.25">
      <c r="A2" s="175" t="s">
        <v>299</v>
      </c>
      <c r="B2" s="176"/>
    </row>
    <row r="3" spans="1:5" x14ac:dyDescent="0.25">
      <c r="A3" s="400" t="s">
        <v>227</v>
      </c>
      <c r="B3" s="369" t="s">
        <v>354</v>
      </c>
      <c r="C3" s="400" t="s">
        <v>336</v>
      </c>
      <c r="D3" s="383">
        <v>2016</v>
      </c>
      <c r="E3" s="383"/>
    </row>
    <row r="4" spans="1:5" x14ac:dyDescent="0.25">
      <c r="A4" s="406"/>
      <c r="B4" s="369"/>
      <c r="C4" s="400"/>
      <c r="D4" s="178" t="s">
        <v>226</v>
      </c>
      <c r="E4" s="138" t="s">
        <v>225</v>
      </c>
    </row>
    <row r="5" spans="1:5" x14ac:dyDescent="0.25">
      <c r="A5" s="392" t="s">
        <v>180</v>
      </c>
      <c r="B5" s="124"/>
      <c r="C5" s="139" t="s">
        <v>353</v>
      </c>
      <c r="D5" s="64">
        <v>79706</v>
      </c>
      <c r="E5" s="124">
        <v>268640.52</v>
      </c>
    </row>
    <row r="6" spans="1:5" x14ac:dyDescent="0.25">
      <c r="A6" s="393"/>
      <c r="B6" s="141"/>
      <c r="C6" s="140" t="s">
        <v>352</v>
      </c>
      <c r="D6" s="179">
        <v>1614</v>
      </c>
      <c r="E6" s="124">
        <v>4181.38</v>
      </c>
    </row>
    <row r="7" spans="1:5" x14ac:dyDescent="0.25">
      <c r="A7" s="394"/>
      <c r="B7" s="410" t="s">
        <v>178</v>
      </c>
      <c r="C7" s="411"/>
      <c r="D7" s="412"/>
      <c r="E7" s="147">
        <f>SUM(E5:E6)</f>
        <v>272821.90000000002</v>
      </c>
    </row>
    <row r="8" spans="1:5" x14ac:dyDescent="0.25">
      <c r="A8" s="392" t="s">
        <v>160</v>
      </c>
      <c r="B8" s="414" t="s">
        <v>355</v>
      </c>
      <c r="C8" s="139" t="s">
        <v>349</v>
      </c>
      <c r="D8" s="64">
        <v>56</v>
      </c>
      <c r="E8" s="124">
        <v>13.51</v>
      </c>
    </row>
    <row r="9" spans="1:5" x14ac:dyDescent="0.25">
      <c r="A9" s="393"/>
      <c r="B9" s="414"/>
      <c r="C9" s="139" t="s">
        <v>348</v>
      </c>
      <c r="D9" s="64">
        <v>1136</v>
      </c>
      <c r="E9" s="124">
        <v>1072.6500000000001</v>
      </c>
    </row>
    <row r="10" spans="1:5" x14ac:dyDescent="0.25">
      <c r="A10" s="393"/>
      <c r="B10" s="414"/>
      <c r="C10" s="140" t="s">
        <v>347</v>
      </c>
      <c r="D10" s="179">
        <v>32309</v>
      </c>
      <c r="E10" s="124">
        <v>18631.560000000001</v>
      </c>
    </row>
    <row r="11" spans="1:5" x14ac:dyDescent="0.25">
      <c r="A11" s="393"/>
      <c r="B11" s="410" t="s">
        <v>351</v>
      </c>
      <c r="C11" s="411"/>
      <c r="D11" s="412"/>
      <c r="E11" s="147">
        <f>SUM(E8:E10)</f>
        <v>19717.72</v>
      </c>
    </row>
    <row r="12" spans="1:5" x14ac:dyDescent="0.25">
      <c r="A12" s="393"/>
      <c r="B12" s="415" t="s">
        <v>350</v>
      </c>
      <c r="C12" s="139" t="s">
        <v>349</v>
      </c>
      <c r="D12" s="64">
        <v>20</v>
      </c>
      <c r="E12" s="124">
        <v>10.01</v>
      </c>
    </row>
    <row r="13" spans="1:5" x14ac:dyDescent="0.25">
      <c r="A13" s="393"/>
      <c r="B13" s="414"/>
      <c r="C13" s="139" t="s">
        <v>348</v>
      </c>
      <c r="D13" s="64">
        <v>692</v>
      </c>
      <c r="E13" s="124">
        <v>363.82</v>
      </c>
    </row>
    <row r="14" spans="1:5" x14ac:dyDescent="0.25">
      <c r="A14" s="393"/>
      <c r="B14" s="414"/>
      <c r="C14" s="140" t="s">
        <v>347</v>
      </c>
      <c r="D14" s="179">
        <v>44078</v>
      </c>
      <c r="E14" s="124">
        <v>98283.82</v>
      </c>
    </row>
    <row r="15" spans="1:5" x14ac:dyDescent="0.25">
      <c r="A15" s="393"/>
      <c r="B15" s="404" t="s">
        <v>346</v>
      </c>
      <c r="C15" s="413"/>
      <c r="D15" s="405"/>
      <c r="E15" s="147">
        <f>SUM(E12:E14)</f>
        <v>98657.650000000009</v>
      </c>
    </row>
    <row r="16" spans="1:5" x14ac:dyDescent="0.25">
      <c r="A16" s="393"/>
      <c r="B16" s="407" t="s">
        <v>158</v>
      </c>
      <c r="C16" s="408"/>
      <c r="D16" s="409"/>
      <c r="E16" s="146">
        <f>+E15+E11</f>
        <v>118375.37000000001</v>
      </c>
    </row>
  </sheetData>
  <sheetProtection password="C43B" sheet="1" objects="1" scenarios="1"/>
  <mergeCells count="13">
    <mergeCell ref="B16:D16"/>
    <mergeCell ref="A1:E1"/>
    <mergeCell ref="B7:D7"/>
    <mergeCell ref="B11:D11"/>
    <mergeCell ref="B15:D15"/>
    <mergeCell ref="B8:B10"/>
    <mergeCell ref="B12:B14"/>
    <mergeCell ref="A5:A7"/>
    <mergeCell ref="A8:A16"/>
    <mergeCell ref="D3:E3"/>
    <mergeCell ref="C3:C4"/>
    <mergeCell ref="B3:B4"/>
    <mergeCell ref="A3:A4"/>
  </mergeCells>
  <printOptions horizontalCentered="1"/>
  <pageMargins left="0.23622047244094491" right="0.23622047244094491" top="1.1499999999999999" bottom="0.74803149606299213" header="0.31496062992125984" footer="0.31496062992125984"/>
  <pageSetup paperSize="9" orientation="landscape" r:id="rId1"/>
  <headerFooter>
    <oddFooter>&amp;R&amp;8Pág. &amp;P /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7">
    <pageSetUpPr fitToPage="1"/>
  </sheetPr>
  <dimension ref="A1:E16"/>
  <sheetViews>
    <sheetView showGridLines="0" workbookViewId="0">
      <selection sqref="A1:E1"/>
    </sheetView>
  </sheetViews>
  <sheetFormatPr defaultRowHeight="15" x14ac:dyDescent="0.25"/>
  <cols>
    <col min="1" max="1" width="9.625" style="120" bestFit="1" customWidth="1"/>
    <col min="2" max="2" width="27.5" style="120" bestFit="1" customWidth="1"/>
    <col min="3" max="3" width="17.5" style="120" bestFit="1" customWidth="1"/>
    <col min="4" max="4" width="14.75" style="177" bestFit="1" customWidth="1"/>
    <col min="5" max="5" width="12.375" style="134" bestFit="1" customWidth="1"/>
    <col min="6" max="16384" width="9" style="120"/>
  </cols>
  <sheetData>
    <row r="1" spans="1:5" x14ac:dyDescent="0.25">
      <c r="A1" s="341" t="s">
        <v>575</v>
      </c>
      <c r="B1" s="341"/>
      <c r="C1" s="341"/>
      <c r="D1" s="341"/>
      <c r="E1" s="341"/>
    </row>
    <row r="2" spans="1:5" x14ac:dyDescent="0.25">
      <c r="A2" s="136" t="s">
        <v>300</v>
      </c>
    </row>
    <row r="3" spans="1:5" x14ac:dyDescent="0.25">
      <c r="A3" s="400" t="s">
        <v>227</v>
      </c>
      <c r="B3" s="369" t="s">
        <v>354</v>
      </c>
      <c r="C3" s="400" t="s">
        <v>336</v>
      </c>
      <c r="D3" s="383">
        <v>2016</v>
      </c>
      <c r="E3" s="383"/>
    </row>
    <row r="4" spans="1:5" x14ac:dyDescent="0.25">
      <c r="A4" s="406"/>
      <c r="B4" s="369"/>
      <c r="C4" s="400"/>
      <c r="D4" s="331" t="s">
        <v>226</v>
      </c>
      <c r="E4" s="138" t="s">
        <v>225</v>
      </c>
    </row>
    <row r="5" spans="1:5" ht="15" customHeight="1" x14ac:dyDescent="0.25">
      <c r="A5" s="392" t="s">
        <v>180</v>
      </c>
      <c r="B5" s="124"/>
      <c r="C5" s="139" t="s">
        <v>353</v>
      </c>
      <c r="D5" s="64">
        <v>0</v>
      </c>
      <c r="E5" s="124">
        <v>0</v>
      </c>
    </row>
    <row r="6" spans="1:5" x14ac:dyDescent="0.25">
      <c r="A6" s="393"/>
      <c r="B6" s="141"/>
      <c r="C6" s="140" t="s">
        <v>352</v>
      </c>
      <c r="D6" s="179">
        <v>0</v>
      </c>
      <c r="E6" s="124">
        <v>0</v>
      </c>
    </row>
    <row r="7" spans="1:5" x14ac:dyDescent="0.25">
      <c r="A7" s="394"/>
      <c r="B7" s="410" t="s">
        <v>178</v>
      </c>
      <c r="C7" s="411"/>
      <c r="D7" s="412"/>
      <c r="E7" s="147">
        <f>SUM(E5:E6)</f>
        <v>0</v>
      </c>
    </row>
    <row r="8" spans="1:5" x14ac:dyDescent="0.25">
      <c r="A8" s="392" t="s">
        <v>160</v>
      </c>
      <c r="B8" s="414" t="s">
        <v>355</v>
      </c>
      <c r="C8" s="139" t="s">
        <v>349</v>
      </c>
      <c r="D8" s="64">
        <v>0</v>
      </c>
      <c r="E8" s="124">
        <v>0</v>
      </c>
    </row>
    <row r="9" spans="1:5" x14ac:dyDescent="0.25">
      <c r="A9" s="393"/>
      <c r="B9" s="414"/>
      <c r="C9" s="139" t="s">
        <v>348</v>
      </c>
      <c r="D9" s="64">
        <v>0</v>
      </c>
      <c r="E9" s="124">
        <v>0</v>
      </c>
    </row>
    <row r="10" spans="1:5" x14ac:dyDescent="0.25">
      <c r="A10" s="393"/>
      <c r="B10" s="414"/>
      <c r="C10" s="140" t="s">
        <v>347</v>
      </c>
      <c r="D10" s="179">
        <v>0</v>
      </c>
      <c r="E10" s="124">
        <v>0</v>
      </c>
    </row>
    <row r="11" spans="1:5" x14ac:dyDescent="0.25">
      <c r="A11" s="393"/>
      <c r="B11" s="410" t="s">
        <v>351</v>
      </c>
      <c r="C11" s="411"/>
      <c r="D11" s="412"/>
      <c r="E11" s="147">
        <f>SUM(E8:E10)</f>
        <v>0</v>
      </c>
    </row>
    <row r="12" spans="1:5" x14ac:dyDescent="0.25">
      <c r="A12" s="393"/>
      <c r="B12" s="415" t="s">
        <v>350</v>
      </c>
      <c r="C12" s="139" t="s">
        <v>349</v>
      </c>
      <c r="D12" s="64">
        <v>0</v>
      </c>
      <c r="E12" s="124">
        <v>0</v>
      </c>
    </row>
    <row r="13" spans="1:5" x14ac:dyDescent="0.25">
      <c r="A13" s="393"/>
      <c r="B13" s="414"/>
      <c r="C13" s="139" t="s">
        <v>348</v>
      </c>
      <c r="D13" s="64">
        <v>0</v>
      </c>
      <c r="E13" s="124">
        <v>0</v>
      </c>
    </row>
    <row r="14" spans="1:5" x14ac:dyDescent="0.25">
      <c r="A14" s="393"/>
      <c r="B14" s="414"/>
      <c r="C14" s="140" t="s">
        <v>347</v>
      </c>
      <c r="D14" s="179">
        <v>0</v>
      </c>
      <c r="E14" s="124">
        <v>0</v>
      </c>
    </row>
    <row r="15" spans="1:5" x14ac:dyDescent="0.25">
      <c r="A15" s="393"/>
      <c r="B15" s="404" t="s">
        <v>346</v>
      </c>
      <c r="C15" s="413"/>
      <c r="D15" s="405"/>
      <c r="E15" s="147">
        <f>SUM(E12:E14)</f>
        <v>0</v>
      </c>
    </row>
    <row r="16" spans="1:5" x14ac:dyDescent="0.25">
      <c r="A16" s="393"/>
      <c r="B16" s="407" t="s">
        <v>158</v>
      </c>
      <c r="C16" s="408"/>
      <c r="D16" s="409"/>
      <c r="E16" s="146">
        <f>+E15+E11</f>
        <v>0</v>
      </c>
    </row>
  </sheetData>
  <sheetProtection password="C43B" sheet="1" objects="1" scenarios="1"/>
  <mergeCells count="13">
    <mergeCell ref="A5:A7"/>
    <mergeCell ref="B7:D7"/>
    <mergeCell ref="A8:A16"/>
    <mergeCell ref="B8:B10"/>
    <mergeCell ref="B11:D11"/>
    <mergeCell ref="B12:B14"/>
    <mergeCell ref="B15:D15"/>
    <mergeCell ref="B16:D16"/>
    <mergeCell ref="A1:E1"/>
    <mergeCell ref="A3:A4"/>
    <mergeCell ref="B3:B4"/>
    <mergeCell ref="C3:C4"/>
    <mergeCell ref="D3:E3"/>
  </mergeCells>
  <printOptions horizontalCentered="1"/>
  <pageMargins left="0.23622047244094491" right="0.23622047244094491" top="1.1499999999999999" bottom="0.74803149606299213" header="0.31496062992125984" footer="0.31496062992125984"/>
  <pageSetup paperSize="9" orientation="landscape" r:id="rId1"/>
  <headerFooter>
    <oddFooter>&amp;R&amp;8Pág. &amp;P /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8">
    <pageSetUpPr fitToPage="1"/>
  </sheetPr>
  <dimension ref="A1:C134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48.125" style="120" bestFit="1" customWidth="1"/>
    <col min="2" max="2" width="14.75" style="133" bestFit="1" customWidth="1"/>
    <col min="3" max="3" width="14.375" style="184" bestFit="1" customWidth="1"/>
    <col min="4" max="16384" width="9" style="120"/>
  </cols>
  <sheetData>
    <row r="1" spans="1:3" ht="29.25" customHeight="1" x14ac:dyDescent="0.25">
      <c r="A1" s="390" t="s">
        <v>576</v>
      </c>
      <c r="B1" s="390"/>
      <c r="C1" s="390"/>
    </row>
    <row r="2" spans="1:3" x14ac:dyDescent="0.25">
      <c r="A2" s="180"/>
      <c r="B2" s="180"/>
      <c r="C2" s="180"/>
    </row>
    <row r="3" spans="1:3" x14ac:dyDescent="0.25">
      <c r="A3" s="398" t="s">
        <v>227</v>
      </c>
      <c r="B3" s="383">
        <v>2016</v>
      </c>
      <c r="C3" s="383"/>
    </row>
    <row r="4" spans="1:3" x14ac:dyDescent="0.25">
      <c r="A4" s="398"/>
      <c r="B4" s="149" t="s">
        <v>226</v>
      </c>
      <c r="C4" s="138" t="s">
        <v>231</v>
      </c>
    </row>
    <row r="5" spans="1:3" x14ac:dyDescent="0.25">
      <c r="A5" s="181" t="s">
        <v>193</v>
      </c>
      <c r="B5" s="64">
        <v>76</v>
      </c>
      <c r="C5" s="182">
        <v>279.91000000000003</v>
      </c>
    </row>
    <row r="6" spans="1:3" x14ac:dyDescent="0.25">
      <c r="A6" s="181" t="s">
        <v>129</v>
      </c>
      <c r="B6" s="64">
        <v>2297</v>
      </c>
      <c r="C6" s="182">
        <v>3031.27</v>
      </c>
    </row>
    <row r="7" spans="1:3" x14ac:dyDescent="0.25">
      <c r="A7" s="181" t="s">
        <v>128</v>
      </c>
      <c r="B7" s="64">
        <v>6</v>
      </c>
      <c r="C7" s="182">
        <v>2.7</v>
      </c>
    </row>
    <row r="8" spans="1:3" x14ac:dyDescent="0.25">
      <c r="A8" s="181" t="s">
        <v>127</v>
      </c>
      <c r="B8" s="64">
        <v>96</v>
      </c>
      <c r="C8" s="182">
        <v>42.74</v>
      </c>
    </row>
    <row r="9" spans="1:3" x14ac:dyDescent="0.25">
      <c r="A9" s="181" t="s">
        <v>216</v>
      </c>
      <c r="B9" s="64">
        <v>778</v>
      </c>
      <c r="C9" s="182">
        <v>3847.41</v>
      </c>
    </row>
    <row r="10" spans="1:3" x14ac:dyDescent="0.25">
      <c r="A10" s="181" t="s">
        <v>80</v>
      </c>
      <c r="B10" s="64">
        <v>1</v>
      </c>
      <c r="C10" s="182">
        <v>0.24</v>
      </c>
    </row>
    <row r="11" spans="1:3" x14ac:dyDescent="0.25">
      <c r="A11" s="181" t="s">
        <v>126</v>
      </c>
      <c r="B11" s="64">
        <v>74</v>
      </c>
      <c r="C11" s="182">
        <v>628.35</v>
      </c>
    </row>
    <row r="12" spans="1:3" x14ac:dyDescent="0.25">
      <c r="A12" s="181" t="s">
        <v>206</v>
      </c>
      <c r="B12" s="64">
        <v>440</v>
      </c>
      <c r="C12" s="182">
        <v>742.15</v>
      </c>
    </row>
    <row r="13" spans="1:3" x14ac:dyDescent="0.25">
      <c r="A13" s="181" t="s">
        <v>215</v>
      </c>
      <c r="B13" s="64">
        <v>7494</v>
      </c>
      <c r="C13" s="182">
        <v>19160.439999999999</v>
      </c>
    </row>
    <row r="14" spans="1:3" x14ac:dyDescent="0.25">
      <c r="A14" s="181" t="s">
        <v>91</v>
      </c>
      <c r="B14" s="64">
        <v>28</v>
      </c>
      <c r="C14" s="182">
        <v>470.96</v>
      </c>
    </row>
    <row r="15" spans="1:3" x14ac:dyDescent="0.25">
      <c r="A15" s="181" t="s">
        <v>176</v>
      </c>
      <c r="B15" s="64">
        <v>45</v>
      </c>
      <c r="C15" s="182">
        <v>51.12</v>
      </c>
    </row>
    <row r="16" spans="1:3" x14ac:dyDescent="0.25">
      <c r="A16" s="181" t="s">
        <v>531</v>
      </c>
      <c r="B16" s="64">
        <v>2</v>
      </c>
      <c r="C16" s="182">
        <v>3.05</v>
      </c>
    </row>
    <row r="17" spans="1:3" x14ac:dyDescent="0.25">
      <c r="A17" s="181" t="s">
        <v>192</v>
      </c>
      <c r="B17" s="64">
        <v>2</v>
      </c>
      <c r="C17" s="182">
        <v>2.17</v>
      </c>
    </row>
    <row r="18" spans="1:3" x14ac:dyDescent="0.25">
      <c r="A18" s="181" t="s">
        <v>25</v>
      </c>
      <c r="B18" s="64">
        <v>1137</v>
      </c>
      <c r="C18" s="182">
        <v>28403.4</v>
      </c>
    </row>
    <row r="19" spans="1:3" x14ac:dyDescent="0.25">
      <c r="A19" s="181" t="s">
        <v>150</v>
      </c>
      <c r="B19" s="64">
        <v>10865</v>
      </c>
      <c r="C19" s="182">
        <v>52545.21</v>
      </c>
    </row>
    <row r="20" spans="1:3" x14ac:dyDescent="0.25">
      <c r="A20" s="181" t="s">
        <v>214</v>
      </c>
      <c r="B20" s="64">
        <v>202</v>
      </c>
      <c r="C20" s="182">
        <v>153.36000000000001</v>
      </c>
    </row>
    <row r="21" spans="1:3" x14ac:dyDescent="0.25">
      <c r="A21" s="181" t="s">
        <v>137</v>
      </c>
      <c r="B21" s="64">
        <v>2799</v>
      </c>
      <c r="C21" s="182">
        <v>15270.79</v>
      </c>
    </row>
    <row r="22" spans="1:3" x14ac:dyDescent="0.25">
      <c r="A22" s="181" t="s">
        <v>191</v>
      </c>
      <c r="B22" s="64">
        <v>3</v>
      </c>
      <c r="C22" s="182">
        <v>2.21</v>
      </c>
    </row>
    <row r="23" spans="1:3" x14ac:dyDescent="0.25">
      <c r="A23" s="181" t="s">
        <v>125</v>
      </c>
      <c r="B23" s="64">
        <v>14199</v>
      </c>
      <c r="C23" s="182">
        <v>5223.93</v>
      </c>
    </row>
    <row r="24" spans="1:3" x14ac:dyDescent="0.25">
      <c r="A24" s="181" t="s">
        <v>124</v>
      </c>
      <c r="B24" s="64">
        <v>117</v>
      </c>
      <c r="C24" s="182">
        <v>398.46</v>
      </c>
    </row>
    <row r="25" spans="1:3" x14ac:dyDescent="0.25">
      <c r="A25" s="181" t="s">
        <v>123</v>
      </c>
      <c r="B25" s="64">
        <v>49</v>
      </c>
      <c r="C25" s="182">
        <v>66.790000000000006</v>
      </c>
    </row>
    <row r="26" spans="1:3" x14ac:dyDescent="0.25">
      <c r="A26" s="181" t="s">
        <v>122</v>
      </c>
      <c r="B26" s="64">
        <v>149</v>
      </c>
      <c r="C26" s="182">
        <v>73.03</v>
      </c>
    </row>
    <row r="27" spans="1:3" x14ac:dyDescent="0.25">
      <c r="A27" s="181" t="s">
        <v>45</v>
      </c>
      <c r="B27" s="64">
        <v>9611</v>
      </c>
      <c r="C27" s="182">
        <v>3312.19</v>
      </c>
    </row>
    <row r="28" spans="1:3" x14ac:dyDescent="0.25">
      <c r="A28" s="181" t="s">
        <v>157</v>
      </c>
      <c r="B28" s="64">
        <v>1</v>
      </c>
      <c r="C28" s="182">
        <v>1.33</v>
      </c>
    </row>
    <row r="29" spans="1:3" x14ac:dyDescent="0.25">
      <c r="A29" s="181" t="s">
        <v>213</v>
      </c>
      <c r="B29" s="64">
        <v>10096</v>
      </c>
      <c r="C29" s="182">
        <v>21250.560000000001</v>
      </c>
    </row>
    <row r="30" spans="1:3" x14ac:dyDescent="0.25">
      <c r="A30" s="181" t="s">
        <v>121</v>
      </c>
      <c r="B30" s="64">
        <v>301</v>
      </c>
      <c r="C30" s="182">
        <v>730.11</v>
      </c>
    </row>
    <row r="31" spans="1:3" x14ac:dyDescent="0.25">
      <c r="A31" s="181" t="s">
        <v>120</v>
      </c>
      <c r="B31" s="64">
        <v>81</v>
      </c>
      <c r="C31" s="182">
        <v>896.23</v>
      </c>
    </row>
    <row r="32" spans="1:3" x14ac:dyDescent="0.25">
      <c r="A32" s="181" t="s">
        <v>149</v>
      </c>
      <c r="B32" s="64">
        <v>7770</v>
      </c>
      <c r="C32" s="182">
        <v>11800.61</v>
      </c>
    </row>
    <row r="33" spans="1:3" x14ac:dyDescent="0.25">
      <c r="A33" s="181" t="s">
        <v>205</v>
      </c>
      <c r="B33" s="64">
        <v>2017</v>
      </c>
      <c r="C33" s="182">
        <v>2941.07</v>
      </c>
    </row>
    <row r="34" spans="1:3" x14ac:dyDescent="0.25">
      <c r="A34" s="181" t="s">
        <v>148</v>
      </c>
      <c r="B34" s="64">
        <v>1625</v>
      </c>
      <c r="C34" s="182">
        <v>19512.23</v>
      </c>
    </row>
    <row r="35" spans="1:3" x14ac:dyDescent="0.25">
      <c r="A35" s="181" t="s">
        <v>119</v>
      </c>
      <c r="B35" s="64">
        <v>1</v>
      </c>
      <c r="C35" s="182">
        <v>3.9</v>
      </c>
    </row>
    <row r="36" spans="1:3" x14ac:dyDescent="0.25">
      <c r="A36" s="181" t="s">
        <v>90</v>
      </c>
      <c r="B36" s="64">
        <v>81</v>
      </c>
      <c r="C36" s="182">
        <v>1571.88</v>
      </c>
    </row>
    <row r="37" spans="1:3" x14ac:dyDescent="0.25">
      <c r="A37" s="181" t="s">
        <v>535</v>
      </c>
      <c r="B37" s="64">
        <v>121</v>
      </c>
      <c r="C37" s="182">
        <v>483.42</v>
      </c>
    </row>
    <row r="38" spans="1:3" x14ac:dyDescent="0.25">
      <c r="A38" s="181" t="s">
        <v>536</v>
      </c>
      <c r="B38" s="64">
        <v>15509</v>
      </c>
      <c r="C38" s="182">
        <v>108899.46</v>
      </c>
    </row>
    <row r="39" spans="1:3" x14ac:dyDescent="0.25">
      <c r="A39" s="181" t="s">
        <v>118</v>
      </c>
      <c r="B39" s="64">
        <v>83</v>
      </c>
      <c r="C39" s="182">
        <v>169.61</v>
      </c>
    </row>
    <row r="40" spans="1:3" x14ac:dyDescent="0.25">
      <c r="A40" s="181" t="s">
        <v>117</v>
      </c>
      <c r="B40" s="64">
        <v>322</v>
      </c>
      <c r="C40" s="182">
        <v>913.35</v>
      </c>
    </row>
    <row r="41" spans="1:3" x14ac:dyDescent="0.25">
      <c r="A41" s="181" t="s">
        <v>204</v>
      </c>
      <c r="B41" s="64">
        <v>85</v>
      </c>
      <c r="C41" s="182">
        <v>233.44</v>
      </c>
    </row>
    <row r="42" spans="1:3" x14ac:dyDescent="0.25">
      <c r="A42" s="181" t="s">
        <v>190</v>
      </c>
      <c r="B42" s="64">
        <v>94</v>
      </c>
      <c r="C42" s="182">
        <v>120.21</v>
      </c>
    </row>
    <row r="43" spans="1:3" x14ac:dyDescent="0.25">
      <c r="A43" s="181" t="s">
        <v>44</v>
      </c>
      <c r="B43" s="64">
        <v>710</v>
      </c>
      <c r="C43" s="182">
        <v>1002.18</v>
      </c>
    </row>
    <row r="44" spans="1:3" x14ac:dyDescent="0.25">
      <c r="A44" s="181" t="s">
        <v>43</v>
      </c>
      <c r="B44" s="64">
        <v>199</v>
      </c>
      <c r="C44" s="182">
        <v>38.32</v>
      </c>
    </row>
    <row r="45" spans="1:3" x14ac:dyDescent="0.25">
      <c r="A45" s="181" t="s">
        <v>42</v>
      </c>
      <c r="B45" s="64">
        <v>5</v>
      </c>
      <c r="C45" s="182">
        <v>0.72</v>
      </c>
    </row>
    <row r="46" spans="1:3" x14ac:dyDescent="0.25">
      <c r="A46" s="181" t="s">
        <v>100</v>
      </c>
      <c r="B46" s="64">
        <v>421</v>
      </c>
      <c r="C46" s="182">
        <v>3277.4</v>
      </c>
    </row>
    <row r="47" spans="1:3" x14ac:dyDescent="0.25">
      <c r="A47" s="181" t="s">
        <v>135</v>
      </c>
      <c r="B47" s="64">
        <v>66</v>
      </c>
      <c r="C47" s="182">
        <v>467.31</v>
      </c>
    </row>
    <row r="48" spans="1:3" x14ac:dyDescent="0.25">
      <c r="A48" s="181" t="s">
        <v>99</v>
      </c>
      <c r="B48" s="64">
        <v>444</v>
      </c>
      <c r="C48" s="182">
        <v>1139.3699999999999</v>
      </c>
    </row>
    <row r="49" spans="1:3" x14ac:dyDescent="0.25">
      <c r="A49" s="181" t="s">
        <v>98</v>
      </c>
      <c r="B49" s="64">
        <v>2527</v>
      </c>
      <c r="C49" s="182">
        <v>1833.64</v>
      </c>
    </row>
    <row r="50" spans="1:3" x14ac:dyDescent="0.25">
      <c r="A50" s="181" t="s">
        <v>526</v>
      </c>
      <c r="B50" s="64">
        <v>5</v>
      </c>
      <c r="C50" s="182">
        <v>5.46</v>
      </c>
    </row>
    <row r="51" spans="1:3" x14ac:dyDescent="0.25">
      <c r="A51" s="181" t="s">
        <v>203</v>
      </c>
      <c r="B51" s="64">
        <v>838</v>
      </c>
      <c r="C51" s="182">
        <v>902.16</v>
      </c>
    </row>
    <row r="52" spans="1:3" x14ac:dyDescent="0.25">
      <c r="A52" s="181" t="s">
        <v>189</v>
      </c>
      <c r="B52" s="64">
        <v>57</v>
      </c>
      <c r="C52" s="182">
        <v>248.63</v>
      </c>
    </row>
    <row r="53" spans="1:3" x14ac:dyDescent="0.25">
      <c r="A53" s="181" t="s">
        <v>140</v>
      </c>
      <c r="B53" s="64">
        <v>184</v>
      </c>
      <c r="C53" s="182">
        <v>307.3</v>
      </c>
    </row>
    <row r="54" spans="1:3" x14ac:dyDescent="0.25">
      <c r="A54" s="181" t="s">
        <v>175</v>
      </c>
      <c r="B54" s="64">
        <v>164</v>
      </c>
      <c r="C54" s="182">
        <v>253.69</v>
      </c>
    </row>
    <row r="55" spans="1:3" x14ac:dyDescent="0.25">
      <c r="A55" s="181" t="s">
        <v>41</v>
      </c>
      <c r="B55" s="64">
        <v>827</v>
      </c>
      <c r="C55" s="182">
        <v>269.57</v>
      </c>
    </row>
    <row r="56" spans="1:3" x14ac:dyDescent="0.25">
      <c r="A56" s="181" t="s">
        <v>202</v>
      </c>
      <c r="B56" s="64">
        <v>26</v>
      </c>
      <c r="C56" s="182">
        <v>44.93</v>
      </c>
    </row>
    <row r="57" spans="1:3" x14ac:dyDescent="0.25">
      <c r="A57" s="181" t="s">
        <v>89</v>
      </c>
      <c r="B57" s="64">
        <v>895</v>
      </c>
      <c r="C57" s="182">
        <v>16591.64</v>
      </c>
    </row>
    <row r="58" spans="1:3" x14ac:dyDescent="0.25">
      <c r="A58" s="181" t="s">
        <v>97</v>
      </c>
      <c r="B58" s="64">
        <v>463</v>
      </c>
      <c r="C58" s="182">
        <v>1628.92</v>
      </c>
    </row>
    <row r="59" spans="1:3" x14ac:dyDescent="0.25">
      <c r="A59" s="181" t="s">
        <v>174</v>
      </c>
      <c r="B59" s="64">
        <v>52</v>
      </c>
      <c r="C59" s="182">
        <v>49.24</v>
      </c>
    </row>
    <row r="60" spans="1:3" x14ac:dyDescent="0.25">
      <c r="A60" s="181" t="s">
        <v>79</v>
      </c>
      <c r="B60" s="64">
        <v>2</v>
      </c>
      <c r="C60" s="182">
        <v>0.33</v>
      </c>
    </row>
    <row r="61" spans="1:3" x14ac:dyDescent="0.25">
      <c r="A61" s="181" t="s">
        <v>188</v>
      </c>
      <c r="B61" s="64">
        <v>341</v>
      </c>
      <c r="C61" s="182">
        <v>1204.97</v>
      </c>
    </row>
    <row r="62" spans="1:3" x14ac:dyDescent="0.25">
      <c r="A62" s="181" t="s">
        <v>223</v>
      </c>
      <c r="B62" s="64">
        <v>3996</v>
      </c>
      <c r="C62" s="182">
        <v>7066.76</v>
      </c>
    </row>
    <row r="63" spans="1:3" x14ac:dyDescent="0.25">
      <c r="A63" s="181" t="s">
        <v>222</v>
      </c>
      <c r="B63" s="64">
        <v>160</v>
      </c>
      <c r="C63" s="182">
        <v>203.81</v>
      </c>
    </row>
    <row r="64" spans="1:3" x14ac:dyDescent="0.25">
      <c r="A64" s="181" t="s">
        <v>40</v>
      </c>
      <c r="B64" s="64">
        <v>1095</v>
      </c>
      <c r="C64" s="182">
        <v>534.72</v>
      </c>
    </row>
    <row r="65" spans="1:3" x14ac:dyDescent="0.25">
      <c r="A65" s="181" t="s">
        <v>88</v>
      </c>
      <c r="B65" s="64">
        <v>1</v>
      </c>
      <c r="C65" s="182">
        <v>0.4</v>
      </c>
    </row>
    <row r="66" spans="1:3" x14ac:dyDescent="0.25">
      <c r="A66" s="181" t="s">
        <v>156</v>
      </c>
      <c r="B66" s="64">
        <v>4</v>
      </c>
      <c r="C66" s="182">
        <v>10.8</v>
      </c>
    </row>
    <row r="67" spans="1:3" x14ac:dyDescent="0.25">
      <c r="A67" s="181" t="s">
        <v>134</v>
      </c>
      <c r="B67" s="64">
        <v>365</v>
      </c>
      <c r="C67" s="182">
        <v>1722.83</v>
      </c>
    </row>
    <row r="68" spans="1:3" x14ac:dyDescent="0.25">
      <c r="A68" s="181" t="s">
        <v>201</v>
      </c>
      <c r="B68" s="64">
        <v>3570</v>
      </c>
      <c r="C68" s="182">
        <v>6510.31</v>
      </c>
    </row>
    <row r="69" spans="1:3" x14ac:dyDescent="0.25">
      <c r="A69" s="181" t="s">
        <v>524</v>
      </c>
      <c r="B69" s="64">
        <v>4</v>
      </c>
      <c r="C69" s="182">
        <v>5.63</v>
      </c>
    </row>
    <row r="70" spans="1:3" x14ac:dyDescent="0.25">
      <c r="A70" s="181" t="s">
        <v>200</v>
      </c>
      <c r="B70" s="64">
        <v>439</v>
      </c>
      <c r="C70" s="182">
        <v>958.19</v>
      </c>
    </row>
    <row r="71" spans="1:3" x14ac:dyDescent="0.25">
      <c r="A71" s="181" t="s">
        <v>70</v>
      </c>
      <c r="B71" s="64">
        <v>6</v>
      </c>
      <c r="C71" s="182">
        <v>118.25</v>
      </c>
    </row>
    <row r="72" spans="1:3" x14ac:dyDescent="0.25">
      <c r="A72" s="181" t="s">
        <v>173</v>
      </c>
      <c r="B72" s="64">
        <v>158</v>
      </c>
      <c r="C72" s="182">
        <v>865.07</v>
      </c>
    </row>
    <row r="73" spans="1:3" x14ac:dyDescent="0.25">
      <c r="A73" s="181" t="s">
        <v>116</v>
      </c>
      <c r="B73" s="64">
        <v>164</v>
      </c>
      <c r="C73" s="182">
        <v>354.12</v>
      </c>
    </row>
    <row r="74" spans="1:3" x14ac:dyDescent="0.25">
      <c r="A74" s="181" t="s">
        <v>115</v>
      </c>
      <c r="B74" s="64">
        <v>356</v>
      </c>
      <c r="C74" s="182">
        <v>1666.94</v>
      </c>
    </row>
    <row r="75" spans="1:3" x14ac:dyDescent="0.25">
      <c r="A75" s="181" t="s">
        <v>114</v>
      </c>
      <c r="B75" s="64">
        <v>25</v>
      </c>
      <c r="C75" s="182">
        <v>124.08</v>
      </c>
    </row>
    <row r="76" spans="1:3" x14ac:dyDescent="0.25">
      <c r="A76" s="181" t="s">
        <v>147</v>
      </c>
      <c r="B76" s="64">
        <v>30282</v>
      </c>
      <c r="C76" s="182">
        <v>91365.78</v>
      </c>
    </row>
    <row r="77" spans="1:3" x14ac:dyDescent="0.25">
      <c r="A77" s="181" t="s">
        <v>172</v>
      </c>
      <c r="B77" s="64">
        <v>496</v>
      </c>
      <c r="C77" s="182">
        <v>789.39</v>
      </c>
    </row>
    <row r="78" spans="1:3" x14ac:dyDescent="0.25">
      <c r="A78" s="181" t="s">
        <v>183</v>
      </c>
      <c r="B78" s="64">
        <v>13238</v>
      </c>
      <c r="C78" s="182">
        <v>9447.7800000000007</v>
      </c>
    </row>
    <row r="79" spans="1:3" x14ac:dyDescent="0.25">
      <c r="A79" s="181" t="s">
        <v>113</v>
      </c>
      <c r="B79" s="64">
        <v>125</v>
      </c>
      <c r="C79" s="182">
        <v>148.79</v>
      </c>
    </row>
    <row r="80" spans="1:3" x14ac:dyDescent="0.25">
      <c r="A80" s="181" t="s">
        <v>112</v>
      </c>
      <c r="B80" s="64">
        <v>9</v>
      </c>
      <c r="C80" s="182">
        <v>2.73</v>
      </c>
    </row>
    <row r="81" spans="1:3" x14ac:dyDescent="0.25">
      <c r="A81" s="181" t="s">
        <v>111</v>
      </c>
      <c r="B81" s="64">
        <v>94</v>
      </c>
      <c r="C81" s="182">
        <v>43.13</v>
      </c>
    </row>
    <row r="82" spans="1:3" x14ac:dyDescent="0.25">
      <c r="A82" s="181" t="s">
        <v>110</v>
      </c>
      <c r="B82" s="64">
        <v>348</v>
      </c>
      <c r="C82" s="182">
        <v>475.92</v>
      </c>
    </row>
    <row r="83" spans="1:3" x14ac:dyDescent="0.25">
      <c r="A83" s="181" t="s">
        <v>199</v>
      </c>
      <c r="B83" s="64">
        <v>21</v>
      </c>
      <c r="C83" s="182">
        <v>6.04</v>
      </c>
    </row>
    <row r="84" spans="1:3" x14ac:dyDescent="0.25">
      <c r="A84" s="181" t="s">
        <v>212</v>
      </c>
      <c r="B84" s="64">
        <v>1381</v>
      </c>
      <c r="C84" s="182">
        <v>1590.47</v>
      </c>
    </row>
    <row r="85" spans="1:3" x14ac:dyDescent="0.25">
      <c r="A85" s="181" t="s">
        <v>180</v>
      </c>
      <c r="B85" s="64">
        <v>38014</v>
      </c>
      <c r="C85" s="182">
        <v>227087.48</v>
      </c>
    </row>
    <row r="86" spans="1:3" x14ac:dyDescent="0.25">
      <c r="A86" s="181" t="s">
        <v>154</v>
      </c>
      <c r="B86" s="64">
        <v>360</v>
      </c>
      <c r="C86" s="182">
        <v>262.82</v>
      </c>
    </row>
    <row r="87" spans="1:3" x14ac:dyDescent="0.25">
      <c r="A87" s="181" t="s">
        <v>196</v>
      </c>
      <c r="B87" s="64">
        <v>7137</v>
      </c>
      <c r="C87" s="182">
        <v>1518.9</v>
      </c>
    </row>
    <row r="88" spans="1:3" x14ac:dyDescent="0.25">
      <c r="A88" s="181" t="s">
        <v>105</v>
      </c>
      <c r="B88" s="64">
        <v>29169</v>
      </c>
      <c r="C88" s="182">
        <v>8389.2800000000007</v>
      </c>
    </row>
    <row r="89" spans="1:3" x14ac:dyDescent="0.25">
      <c r="A89" s="181" t="s">
        <v>94</v>
      </c>
      <c r="B89" s="64">
        <v>190</v>
      </c>
      <c r="C89" s="182">
        <v>456.74</v>
      </c>
    </row>
    <row r="90" spans="1:3" x14ac:dyDescent="0.25">
      <c r="A90" s="181" t="s">
        <v>86</v>
      </c>
      <c r="B90" s="64">
        <v>44</v>
      </c>
      <c r="C90" s="182">
        <v>375</v>
      </c>
    </row>
    <row r="91" spans="1:3" x14ac:dyDescent="0.25">
      <c r="A91" s="181" t="s">
        <v>143</v>
      </c>
      <c r="B91" s="64">
        <v>462</v>
      </c>
      <c r="C91" s="182">
        <v>759.67</v>
      </c>
    </row>
    <row r="92" spans="1:3" x14ac:dyDescent="0.25">
      <c r="A92" s="181" t="s">
        <v>219</v>
      </c>
      <c r="B92" s="64">
        <v>478</v>
      </c>
      <c r="C92" s="182">
        <v>437.05</v>
      </c>
    </row>
    <row r="93" spans="1:3" x14ac:dyDescent="0.25">
      <c r="A93" s="181" t="s">
        <v>209</v>
      </c>
      <c r="B93" s="64">
        <v>802</v>
      </c>
      <c r="C93" s="182">
        <v>908.28</v>
      </c>
    </row>
    <row r="94" spans="1:3" x14ac:dyDescent="0.25">
      <c r="A94" s="181" t="s">
        <v>186</v>
      </c>
      <c r="B94" s="64">
        <v>101</v>
      </c>
      <c r="C94" s="182">
        <v>21.98</v>
      </c>
    </row>
    <row r="95" spans="1:3" x14ac:dyDescent="0.25">
      <c r="A95" s="181" t="s">
        <v>170</v>
      </c>
      <c r="B95" s="64">
        <v>1132</v>
      </c>
      <c r="C95" s="182">
        <v>324.54000000000002</v>
      </c>
    </row>
    <row r="96" spans="1:3" x14ac:dyDescent="0.25">
      <c r="A96" s="181" t="s">
        <v>527</v>
      </c>
      <c r="B96" s="64">
        <v>15</v>
      </c>
      <c r="C96" s="182">
        <v>56.87</v>
      </c>
    </row>
    <row r="97" spans="1:3" x14ac:dyDescent="0.25">
      <c r="A97" s="181" t="s">
        <v>537</v>
      </c>
      <c r="B97" s="64">
        <v>6961</v>
      </c>
      <c r="C97" s="182">
        <v>93329.07</v>
      </c>
    </row>
    <row r="98" spans="1:3" x14ac:dyDescent="0.25">
      <c r="A98" s="181" t="s">
        <v>162</v>
      </c>
      <c r="B98" s="64">
        <v>38544</v>
      </c>
      <c r="C98" s="182">
        <v>962938.48</v>
      </c>
    </row>
    <row r="99" spans="1:3" x14ac:dyDescent="0.25">
      <c r="A99" s="181" t="s">
        <v>109</v>
      </c>
      <c r="B99" s="64">
        <v>11</v>
      </c>
      <c r="C99" s="182">
        <v>3.37</v>
      </c>
    </row>
    <row r="100" spans="1:3" x14ac:dyDescent="0.25">
      <c r="A100" s="181" t="s">
        <v>198</v>
      </c>
      <c r="B100" s="64">
        <v>985</v>
      </c>
      <c r="C100" s="182">
        <v>4699.55</v>
      </c>
    </row>
    <row r="101" spans="1:3" x14ac:dyDescent="0.25">
      <c r="A101" s="181" t="s">
        <v>197</v>
      </c>
      <c r="B101" s="64">
        <v>777</v>
      </c>
      <c r="C101" s="182">
        <v>2183.96</v>
      </c>
    </row>
    <row r="102" spans="1:3" x14ac:dyDescent="0.25">
      <c r="A102" s="181" t="s">
        <v>108</v>
      </c>
      <c r="B102" s="64">
        <v>215</v>
      </c>
      <c r="C102" s="182">
        <v>946.43</v>
      </c>
    </row>
    <row r="103" spans="1:3" x14ac:dyDescent="0.25">
      <c r="A103" s="181" t="s">
        <v>211</v>
      </c>
      <c r="B103" s="64">
        <v>708</v>
      </c>
      <c r="C103" s="182">
        <v>22929.3</v>
      </c>
    </row>
    <row r="104" spans="1:3" x14ac:dyDescent="0.25">
      <c r="A104" s="181" t="s">
        <v>210</v>
      </c>
      <c r="B104" s="64">
        <v>14</v>
      </c>
      <c r="C104" s="182">
        <v>35.89</v>
      </c>
    </row>
    <row r="105" spans="1:3" x14ac:dyDescent="0.25">
      <c r="A105" s="181" t="s">
        <v>78</v>
      </c>
      <c r="B105" s="64">
        <v>261</v>
      </c>
      <c r="C105" s="182">
        <v>2081.6799999999998</v>
      </c>
    </row>
    <row r="106" spans="1:3" x14ac:dyDescent="0.25">
      <c r="A106" s="181" t="s">
        <v>83</v>
      </c>
      <c r="B106" s="64">
        <v>24151</v>
      </c>
      <c r="C106" s="182">
        <v>90786.71</v>
      </c>
    </row>
    <row r="107" spans="1:3" x14ac:dyDescent="0.25">
      <c r="A107" s="181" t="s">
        <v>69</v>
      </c>
      <c r="B107" s="64">
        <v>93</v>
      </c>
      <c r="C107" s="182">
        <v>2176.63</v>
      </c>
    </row>
    <row r="108" spans="1:3" x14ac:dyDescent="0.25">
      <c r="A108" s="181" t="s">
        <v>68</v>
      </c>
      <c r="B108" s="64">
        <v>41</v>
      </c>
      <c r="C108" s="182">
        <v>221.92</v>
      </c>
    </row>
    <row r="109" spans="1:3" x14ac:dyDescent="0.25">
      <c r="A109" s="181" t="s">
        <v>65</v>
      </c>
      <c r="B109" s="64">
        <v>255</v>
      </c>
      <c r="C109" s="182">
        <v>6143.33</v>
      </c>
    </row>
    <row r="110" spans="1:3" x14ac:dyDescent="0.25">
      <c r="A110" s="181" t="s">
        <v>64</v>
      </c>
      <c r="B110" s="64">
        <v>904</v>
      </c>
      <c r="C110" s="182">
        <v>21055.61</v>
      </c>
    </row>
    <row r="111" spans="1:3" x14ac:dyDescent="0.25">
      <c r="A111" s="181" t="s">
        <v>61</v>
      </c>
      <c r="B111" s="64">
        <v>283</v>
      </c>
      <c r="C111" s="182">
        <v>1246.79</v>
      </c>
    </row>
    <row r="112" spans="1:3" x14ac:dyDescent="0.25">
      <c r="A112" s="181" t="s">
        <v>60</v>
      </c>
      <c r="B112" s="64">
        <v>232</v>
      </c>
      <c r="C112" s="182">
        <v>1318.73</v>
      </c>
    </row>
    <row r="113" spans="1:3" x14ac:dyDescent="0.25">
      <c r="A113" s="181" t="s">
        <v>538</v>
      </c>
      <c r="B113" s="64">
        <v>37738</v>
      </c>
      <c r="C113" s="182">
        <v>562444.41</v>
      </c>
    </row>
    <row r="114" spans="1:3" x14ac:dyDescent="0.25">
      <c r="A114" s="181" t="s">
        <v>107</v>
      </c>
      <c r="B114" s="64">
        <v>1</v>
      </c>
      <c r="C114" s="182">
        <v>0.01</v>
      </c>
    </row>
    <row r="115" spans="1:3" x14ac:dyDescent="0.25">
      <c r="A115" s="181" t="s">
        <v>106</v>
      </c>
      <c r="B115" s="64">
        <v>5</v>
      </c>
      <c r="C115" s="182">
        <v>0.95</v>
      </c>
    </row>
    <row r="116" spans="1:3" x14ac:dyDescent="0.25">
      <c r="A116" s="181" t="s">
        <v>187</v>
      </c>
      <c r="B116" s="64">
        <v>52</v>
      </c>
      <c r="C116" s="182">
        <v>209.57</v>
      </c>
    </row>
    <row r="117" spans="1:3" x14ac:dyDescent="0.25">
      <c r="A117" s="181" t="s">
        <v>529</v>
      </c>
      <c r="B117" s="64">
        <v>1</v>
      </c>
      <c r="C117" s="182">
        <v>0.15</v>
      </c>
    </row>
    <row r="118" spans="1:3" x14ac:dyDescent="0.25">
      <c r="A118" s="181" t="s">
        <v>171</v>
      </c>
      <c r="B118" s="64">
        <v>53</v>
      </c>
      <c r="C118" s="182">
        <v>42.68</v>
      </c>
    </row>
    <row r="119" spans="1:3" x14ac:dyDescent="0.25">
      <c r="A119" s="181" t="s">
        <v>528</v>
      </c>
      <c r="B119" s="64">
        <v>4</v>
      </c>
      <c r="C119" s="182">
        <v>116.75</v>
      </c>
    </row>
    <row r="120" spans="1:3" x14ac:dyDescent="0.25">
      <c r="A120" s="181" t="s">
        <v>167</v>
      </c>
      <c r="B120" s="64">
        <v>5169</v>
      </c>
      <c r="C120" s="182">
        <v>204660.49</v>
      </c>
    </row>
    <row r="121" spans="1:3" x14ac:dyDescent="0.25">
      <c r="A121" s="181" t="s">
        <v>87</v>
      </c>
      <c r="B121" s="64">
        <v>18</v>
      </c>
      <c r="C121" s="182">
        <v>224.94</v>
      </c>
    </row>
    <row r="122" spans="1:3" x14ac:dyDescent="0.25">
      <c r="A122" s="181" t="s">
        <v>146</v>
      </c>
      <c r="B122" s="64">
        <v>1903</v>
      </c>
      <c r="C122" s="182">
        <v>7425.11</v>
      </c>
    </row>
    <row r="123" spans="1:3" x14ac:dyDescent="0.25">
      <c r="A123" s="181" t="s">
        <v>77</v>
      </c>
      <c r="B123" s="64">
        <v>4</v>
      </c>
      <c r="C123" s="182">
        <v>65.34</v>
      </c>
    </row>
    <row r="124" spans="1:3" x14ac:dyDescent="0.25">
      <c r="A124" s="181" t="s">
        <v>221</v>
      </c>
      <c r="B124" s="64">
        <v>4</v>
      </c>
      <c r="C124" s="182">
        <v>2.82</v>
      </c>
    </row>
    <row r="125" spans="1:3" x14ac:dyDescent="0.25">
      <c r="A125" s="181" t="s">
        <v>220</v>
      </c>
      <c r="B125" s="64">
        <v>227</v>
      </c>
      <c r="C125" s="182">
        <v>899.26</v>
      </c>
    </row>
    <row r="126" spans="1:3" x14ac:dyDescent="0.25">
      <c r="A126" s="181" t="s">
        <v>23</v>
      </c>
      <c r="B126" s="64">
        <v>559</v>
      </c>
      <c r="C126" s="182">
        <v>18930.79</v>
      </c>
    </row>
    <row r="127" spans="1:3" x14ac:dyDescent="0.25">
      <c r="A127" s="181" t="s">
        <v>96</v>
      </c>
      <c r="B127" s="64">
        <v>911</v>
      </c>
      <c r="C127" s="182">
        <v>10231.31</v>
      </c>
    </row>
    <row r="128" spans="1:3" x14ac:dyDescent="0.25">
      <c r="A128" s="181" t="s">
        <v>95</v>
      </c>
      <c r="B128" s="64">
        <v>920</v>
      </c>
      <c r="C128" s="182">
        <v>863.86</v>
      </c>
    </row>
    <row r="129" spans="1:3" x14ac:dyDescent="0.25">
      <c r="A129" s="181" t="s">
        <v>132</v>
      </c>
      <c r="B129" s="64">
        <v>148</v>
      </c>
      <c r="C129" s="182">
        <v>1799.69</v>
      </c>
    </row>
    <row r="130" spans="1:3" x14ac:dyDescent="0.25">
      <c r="A130" s="181" t="s">
        <v>145</v>
      </c>
      <c r="B130" s="64">
        <v>4943</v>
      </c>
      <c r="C130" s="182">
        <v>35170.300000000003</v>
      </c>
    </row>
    <row r="131" spans="1:3" x14ac:dyDescent="0.25">
      <c r="A131" s="181" t="s">
        <v>144</v>
      </c>
      <c r="B131" s="64">
        <v>1275</v>
      </c>
      <c r="C131" s="182">
        <v>20144.16</v>
      </c>
    </row>
    <row r="132" spans="1:3" x14ac:dyDescent="0.25">
      <c r="A132" s="181" t="s">
        <v>160</v>
      </c>
      <c r="B132" s="64">
        <v>32527</v>
      </c>
      <c r="C132" s="182">
        <v>77964.47</v>
      </c>
    </row>
    <row r="133" spans="1:3" x14ac:dyDescent="0.25">
      <c r="A133" s="181" t="s">
        <v>539</v>
      </c>
      <c r="B133" s="64">
        <v>63</v>
      </c>
      <c r="C133" s="182">
        <v>98.57</v>
      </c>
    </row>
    <row r="134" spans="1:3" x14ac:dyDescent="0.25">
      <c r="A134" s="401" t="s">
        <v>232</v>
      </c>
      <c r="B134" s="401"/>
      <c r="C134" s="183">
        <f>SUM(C5:C133)</f>
        <v>2850508.6999999993</v>
      </c>
    </row>
  </sheetData>
  <sheetProtection password="C43B" sheet="1" objects="1" scenarios="1"/>
  <mergeCells count="4">
    <mergeCell ref="A134:B134"/>
    <mergeCell ref="B3:C3"/>
    <mergeCell ref="A3:A4"/>
    <mergeCell ref="A1:C1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&amp;R&amp;8Pág. &amp;P / 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9">
    <pageSetUpPr fitToPage="1"/>
  </sheetPr>
  <dimension ref="A1:C123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48.125" style="120" bestFit="1" customWidth="1"/>
    <col min="2" max="2" width="14.75" style="120" bestFit="1" customWidth="1"/>
    <col min="3" max="3" width="12.625" style="120" bestFit="1" customWidth="1"/>
    <col min="4" max="16384" width="9" style="120"/>
  </cols>
  <sheetData>
    <row r="1" spans="1:3" ht="24.75" customHeight="1" x14ac:dyDescent="0.25">
      <c r="A1" s="390" t="s">
        <v>577</v>
      </c>
      <c r="B1" s="390"/>
      <c r="C1" s="390"/>
    </row>
    <row r="2" spans="1:3" x14ac:dyDescent="0.25">
      <c r="A2" s="180"/>
      <c r="B2" s="180"/>
      <c r="C2" s="180"/>
    </row>
    <row r="3" spans="1:3" x14ac:dyDescent="0.25">
      <c r="A3" s="398" t="s">
        <v>227</v>
      </c>
      <c r="B3" s="383">
        <v>2016</v>
      </c>
      <c r="C3" s="383"/>
    </row>
    <row r="4" spans="1:3" x14ac:dyDescent="0.25">
      <c r="A4" s="398"/>
      <c r="B4" s="149" t="s">
        <v>226</v>
      </c>
      <c r="C4" s="185" t="s">
        <v>231</v>
      </c>
    </row>
    <row r="5" spans="1:3" x14ac:dyDescent="0.25">
      <c r="A5" s="181" t="s">
        <v>193</v>
      </c>
      <c r="B5" s="64">
        <v>11</v>
      </c>
      <c r="C5" s="182">
        <v>13.17</v>
      </c>
    </row>
    <row r="6" spans="1:3" x14ac:dyDescent="0.25">
      <c r="A6" s="181" t="s">
        <v>129</v>
      </c>
      <c r="B6" s="64">
        <v>1171</v>
      </c>
      <c r="C6" s="182">
        <v>326.49</v>
      </c>
    </row>
    <row r="7" spans="1:3" x14ac:dyDescent="0.25">
      <c r="A7" s="181" t="s">
        <v>128</v>
      </c>
      <c r="B7" s="64">
        <v>2</v>
      </c>
      <c r="C7" s="182">
        <v>0.19</v>
      </c>
    </row>
    <row r="8" spans="1:3" x14ac:dyDescent="0.25">
      <c r="A8" s="181" t="s">
        <v>127</v>
      </c>
      <c r="B8" s="64">
        <v>53</v>
      </c>
      <c r="C8" s="182">
        <v>20.97</v>
      </c>
    </row>
    <row r="9" spans="1:3" x14ac:dyDescent="0.25">
      <c r="A9" s="181" t="s">
        <v>216</v>
      </c>
      <c r="B9" s="64">
        <v>459</v>
      </c>
      <c r="C9" s="182">
        <v>673.86</v>
      </c>
    </row>
    <row r="10" spans="1:3" x14ac:dyDescent="0.25">
      <c r="A10" s="181" t="s">
        <v>126</v>
      </c>
      <c r="B10" s="64">
        <v>42</v>
      </c>
      <c r="C10" s="182">
        <v>11.26</v>
      </c>
    </row>
    <row r="11" spans="1:3" x14ac:dyDescent="0.25">
      <c r="A11" s="181" t="s">
        <v>540</v>
      </c>
      <c r="B11" s="64">
        <v>1</v>
      </c>
      <c r="C11" s="182">
        <v>0.05</v>
      </c>
    </row>
    <row r="12" spans="1:3" x14ac:dyDescent="0.25">
      <c r="A12" s="181" t="s">
        <v>206</v>
      </c>
      <c r="B12" s="64">
        <v>176</v>
      </c>
      <c r="C12" s="182">
        <v>67.209999999999994</v>
      </c>
    </row>
    <row r="13" spans="1:3" x14ac:dyDescent="0.25">
      <c r="A13" s="181" t="s">
        <v>215</v>
      </c>
      <c r="B13" s="64">
        <v>3518</v>
      </c>
      <c r="C13" s="182">
        <v>2311.9699999999998</v>
      </c>
    </row>
    <row r="14" spans="1:3" x14ac:dyDescent="0.25">
      <c r="A14" s="181" t="s">
        <v>91</v>
      </c>
      <c r="B14" s="64">
        <v>4</v>
      </c>
      <c r="C14" s="182">
        <v>0.45</v>
      </c>
    </row>
    <row r="15" spans="1:3" x14ac:dyDescent="0.25">
      <c r="A15" s="181" t="s">
        <v>176</v>
      </c>
      <c r="B15" s="64">
        <v>41</v>
      </c>
      <c r="C15" s="182">
        <v>34.380000000000003</v>
      </c>
    </row>
    <row r="16" spans="1:3" x14ac:dyDescent="0.25">
      <c r="A16" s="181" t="s">
        <v>25</v>
      </c>
      <c r="B16" s="64">
        <v>50</v>
      </c>
      <c r="C16" s="182">
        <v>24.48</v>
      </c>
    </row>
    <row r="17" spans="1:3" x14ac:dyDescent="0.25">
      <c r="A17" s="181" t="s">
        <v>150</v>
      </c>
      <c r="B17" s="64">
        <v>4758</v>
      </c>
      <c r="C17" s="182">
        <v>3363.79</v>
      </c>
    </row>
    <row r="18" spans="1:3" x14ac:dyDescent="0.25">
      <c r="A18" s="181" t="s">
        <v>214</v>
      </c>
      <c r="B18" s="64">
        <v>176</v>
      </c>
      <c r="C18" s="182">
        <v>60.52</v>
      </c>
    </row>
    <row r="19" spans="1:3" x14ac:dyDescent="0.25">
      <c r="A19" s="181" t="s">
        <v>137</v>
      </c>
      <c r="B19" s="64">
        <v>972</v>
      </c>
      <c r="C19" s="182">
        <v>462.89</v>
      </c>
    </row>
    <row r="20" spans="1:3" x14ac:dyDescent="0.25">
      <c r="A20" s="181" t="s">
        <v>125</v>
      </c>
      <c r="B20" s="64">
        <v>14982</v>
      </c>
      <c r="C20" s="182">
        <v>1742.44</v>
      </c>
    </row>
    <row r="21" spans="1:3" x14ac:dyDescent="0.25">
      <c r="A21" s="181" t="s">
        <v>124</v>
      </c>
      <c r="B21" s="64">
        <v>33</v>
      </c>
      <c r="C21" s="182">
        <v>10.75</v>
      </c>
    </row>
    <row r="22" spans="1:3" x14ac:dyDescent="0.25">
      <c r="A22" s="181" t="s">
        <v>123</v>
      </c>
      <c r="B22" s="64">
        <v>8</v>
      </c>
      <c r="C22" s="182">
        <v>2.33</v>
      </c>
    </row>
    <row r="23" spans="1:3" x14ac:dyDescent="0.25">
      <c r="A23" s="181" t="s">
        <v>122</v>
      </c>
      <c r="B23" s="64">
        <v>76</v>
      </c>
      <c r="C23" s="182">
        <v>7.95</v>
      </c>
    </row>
    <row r="24" spans="1:3" x14ac:dyDescent="0.25">
      <c r="A24" s="181" t="s">
        <v>45</v>
      </c>
      <c r="B24" s="64">
        <v>7087</v>
      </c>
      <c r="C24" s="182">
        <v>533.23</v>
      </c>
    </row>
    <row r="25" spans="1:3" x14ac:dyDescent="0.25">
      <c r="A25" s="181" t="s">
        <v>157</v>
      </c>
      <c r="B25" s="64">
        <v>1</v>
      </c>
      <c r="C25" s="182">
        <v>0.05</v>
      </c>
    </row>
    <row r="26" spans="1:3" x14ac:dyDescent="0.25">
      <c r="A26" s="181" t="s">
        <v>213</v>
      </c>
      <c r="B26" s="64">
        <v>7170</v>
      </c>
      <c r="C26" s="182">
        <v>10133.43</v>
      </c>
    </row>
    <row r="27" spans="1:3" x14ac:dyDescent="0.25">
      <c r="A27" s="181" t="s">
        <v>121</v>
      </c>
      <c r="B27" s="64">
        <v>203</v>
      </c>
      <c r="C27" s="182">
        <v>21.19</v>
      </c>
    </row>
    <row r="28" spans="1:3" x14ac:dyDescent="0.25">
      <c r="A28" s="181" t="s">
        <v>120</v>
      </c>
      <c r="B28" s="64">
        <v>9</v>
      </c>
      <c r="C28" s="182">
        <v>59.8</v>
      </c>
    </row>
    <row r="29" spans="1:3" x14ac:dyDescent="0.25">
      <c r="A29" s="181" t="s">
        <v>149</v>
      </c>
      <c r="B29" s="64">
        <v>3310</v>
      </c>
      <c r="C29" s="182">
        <v>2093.77</v>
      </c>
    </row>
    <row r="30" spans="1:3" x14ac:dyDescent="0.25">
      <c r="A30" s="181" t="s">
        <v>205</v>
      </c>
      <c r="B30" s="64">
        <v>1636</v>
      </c>
      <c r="C30" s="182">
        <v>1003.66</v>
      </c>
    </row>
    <row r="31" spans="1:3" x14ac:dyDescent="0.25">
      <c r="A31" s="181" t="s">
        <v>148</v>
      </c>
      <c r="B31" s="64">
        <v>222</v>
      </c>
      <c r="C31" s="182">
        <v>245.91</v>
      </c>
    </row>
    <row r="32" spans="1:3" x14ac:dyDescent="0.25">
      <c r="A32" s="181" t="s">
        <v>119</v>
      </c>
      <c r="B32" s="64">
        <v>1</v>
      </c>
      <c r="C32" s="182">
        <v>0.06</v>
      </c>
    </row>
    <row r="33" spans="1:3" x14ac:dyDescent="0.25">
      <c r="A33" s="181" t="s">
        <v>535</v>
      </c>
      <c r="B33" s="64">
        <v>55</v>
      </c>
      <c r="C33" s="182">
        <v>21.61</v>
      </c>
    </row>
    <row r="34" spans="1:3" x14ac:dyDescent="0.25">
      <c r="A34" s="181" t="s">
        <v>536</v>
      </c>
      <c r="B34" s="64">
        <v>8183</v>
      </c>
      <c r="C34" s="182">
        <v>5212.54</v>
      </c>
    </row>
    <row r="35" spans="1:3" x14ac:dyDescent="0.25">
      <c r="A35" s="181" t="s">
        <v>118</v>
      </c>
      <c r="B35" s="64">
        <v>10</v>
      </c>
      <c r="C35" s="182">
        <v>2.93</v>
      </c>
    </row>
    <row r="36" spans="1:3" x14ac:dyDescent="0.25">
      <c r="A36" s="181" t="s">
        <v>117</v>
      </c>
      <c r="B36" s="64">
        <v>157</v>
      </c>
      <c r="C36" s="182">
        <v>32.590000000000003</v>
      </c>
    </row>
    <row r="37" spans="1:3" x14ac:dyDescent="0.25">
      <c r="A37" s="181" t="s">
        <v>204</v>
      </c>
      <c r="B37" s="64">
        <v>15</v>
      </c>
      <c r="C37" s="182">
        <v>3.82</v>
      </c>
    </row>
    <row r="38" spans="1:3" x14ac:dyDescent="0.25">
      <c r="A38" s="181" t="s">
        <v>190</v>
      </c>
      <c r="B38" s="64">
        <v>23</v>
      </c>
      <c r="C38" s="182">
        <v>11.11</v>
      </c>
    </row>
    <row r="39" spans="1:3" x14ac:dyDescent="0.25">
      <c r="A39" s="181" t="s">
        <v>44</v>
      </c>
      <c r="B39" s="64">
        <v>11</v>
      </c>
      <c r="C39" s="182">
        <v>0.36</v>
      </c>
    </row>
    <row r="40" spans="1:3" x14ac:dyDescent="0.25">
      <c r="A40" s="181" t="s">
        <v>43</v>
      </c>
      <c r="B40" s="64">
        <v>50</v>
      </c>
      <c r="C40" s="182">
        <v>4.66</v>
      </c>
    </row>
    <row r="41" spans="1:3" x14ac:dyDescent="0.25">
      <c r="A41" s="181" t="s">
        <v>100</v>
      </c>
      <c r="B41" s="64">
        <v>62</v>
      </c>
      <c r="C41" s="182">
        <v>10.1</v>
      </c>
    </row>
    <row r="42" spans="1:3" x14ac:dyDescent="0.25">
      <c r="A42" s="181" t="s">
        <v>135</v>
      </c>
      <c r="B42" s="64">
        <v>9</v>
      </c>
      <c r="C42" s="182">
        <v>5.9</v>
      </c>
    </row>
    <row r="43" spans="1:3" x14ac:dyDescent="0.25">
      <c r="A43" s="181" t="s">
        <v>99</v>
      </c>
      <c r="B43" s="64">
        <v>441</v>
      </c>
      <c r="C43" s="182">
        <v>73.819999999999993</v>
      </c>
    </row>
    <row r="44" spans="1:3" x14ac:dyDescent="0.25">
      <c r="A44" s="181" t="s">
        <v>98</v>
      </c>
      <c r="B44" s="64">
        <v>3191</v>
      </c>
      <c r="C44" s="182">
        <v>412.55</v>
      </c>
    </row>
    <row r="45" spans="1:3" x14ac:dyDescent="0.25">
      <c r="A45" s="181" t="s">
        <v>203</v>
      </c>
      <c r="B45" s="64">
        <v>271</v>
      </c>
      <c r="C45" s="182">
        <v>81.489999999999995</v>
      </c>
    </row>
    <row r="46" spans="1:3" x14ac:dyDescent="0.25">
      <c r="A46" s="181" t="s">
        <v>189</v>
      </c>
      <c r="B46" s="64">
        <v>5</v>
      </c>
      <c r="C46" s="182">
        <v>2.0099999999999998</v>
      </c>
    </row>
    <row r="47" spans="1:3" x14ac:dyDescent="0.25">
      <c r="A47" s="181" t="s">
        <v>140</v>
      </c>
      <c r="B47" s="64">
        <v>125</v>
      </c>
      <c r="C47" s="182">
        <v>52.49</v>
      </c>
    </row>
    <row r="48" spans="1:3" x14ac:dyDescent="0.25">
      <c r="A48" s="181" t="s">
        <v>175</v>
      </c>
      <c r="B48" s="64">
        <v>106</v>
      </c>
      <c r="C48" s="182">
        <v>82.37</v>
      </c>
    </row>
    <row r="49" spans="1:3" x14ac:dyDescent="0.25">
      <c r="A49" s="181" t="s">
        <v>41</v>
      </c>
      <c r="B49" s="64">
        <v>215</v>
      </c>
      <c r="C49" s="182">
        <v>13.92</v>
      </c>
    </row>
    <row r="50" spans="1:3" x14ac:dyDescent="0.25">
      <c r="A50" s="181" t="s">
        <v>202</v>
      </c>
      <c r="B50" s="64">
        <v>6</v>
      </c>
      <c r="C50" s="182">
        <v>0.83</v>
      </c>
    </row>
    <row r="51" spans="1:3" x14ac:dyDescent="0.25">
      <c r="A51" s="181" t="s">
        <v>89</v>
      </c>
      <c r="B51" s="64">
        <v>83</v>
      </c>
      <c r="C51" s="182">
        <v>85.3</v>
      </c>
    </row>
    <row r="52" spans="1:3" x14ac:dyDescent="0.25">
      <c r="A52" s="181" t="s">
        <v>97</v>
      </c>
      <c r="B52" s="64">
        <v>365</v>
      </c>
      <c r="C52" s="182">
        <v>50.87</v>
      </c>
    </row>
    <row r="53" spans="1:3" x14ac:dyDescent="0.25">
      <c r="A53" s="181" t="s">
        <v>174</v>
      </c>
      <c r="B53" s="64">
        <v>53</v>
      </c>
      <c r="C53" s="182">
        <v>31.38</v>
      </c>
    </row>
    <row r="54" spans="1:3" x14ac:dyDescent="0.25">
      <c r="A54" s="181" t="s">
        <v>188</v>
      </c>
      <c r="B54" s="64">
        <v>257</v>
      </c>
      <c r="C54" s="182">
        <v>515.47</v>
      </c>
    </row>
    <row r="55" spans="1:3" x14ac:dyDescent="0.25">
      <c r="A55" s="181" t="s">
        <v>223</v>
      </c>
      <c r="B55" s="64">
        <v>1939</v>
      </c>
      <c r="C55" s="182">
        <v>552.01</v>
      </c>
    </row>
    <row r="56" spans="1:3" x14ac:dyDescent="0.25">
      <c r="A56" s="181" t="s">
        <v>222</v>
      </c>
      <c r="B56" s="64">
        <v>75</v>
      </c>
      <c r="C56" s="182">
        <v>60.53</v>
      </c>
    </row>
    <row r="57" spans="1:3" x14ac:dyDescent="0.25">
      <c r="A57" s="181" t="s">
        <v>40</v>
      </c>
      <c r="B57" s="64">
        <v>96</v>
      </c>
      <c r="C57" s="182">
        <v>5.27</v>
      </c>
    </row>
    <row r="58" spans="1:3" x14ac:dyDescent="0.25">
      <c r="A58" s="181" t="s">
        <v>134</v>
      </c>
      <c r="B58" s="64">
        <v>31</v>
      </c>
      <c r="C58" s="182">
        <v>8.75</v>
      </c>
    </row>
    <row r="59" spans="1:3" x14ac:dyDescent="0.25">
      <c r="A59" s="181" t="s">
        <v>201</v>
      </c>
      <c r="B59" s="64">
        <v>2467</v>
      </c>
      <c r="C59" s="182">
        <v>1767.35</v>
      </c>
    </row>
    <row r="60" spans="1:3" x14ac:dyDescent="0.25">
      <c r="A60" s="181" t="s">
        <v>200</v>
      </c>
      <c r="B60" s="64">
        <v>321</v>
      </c>
      <c r="C60" s="182">
        <v>126.11</v>
      </c>
    </row>
    <row r="61" spans="1:3" x14ac:dyDescent="0.25">
      <c r="A61" s="181" t="s">
        <v>70</v>
      </c>
      <c r="B61" s="64">
        <v>3</v>
      </c>
      <c r="C61" s="182">
        <v>17.62</v>
      </c>
    </row>
    <row r="62" spans="1:3" x14ac:dyDescent="0.25">
      <c r="A62" s="181" t="s">
        <v>173</v>
      </c>
      <c r="B62" s="64">
        <v>79</v>
      </c>
      <c r="C62" s="182">
        <v>214.65</v>
      </c>
    </row>
    <row r="63" spans="1:3" x14ac:dyDescent="0.25">
      <c r="A63" s="181" t="s">
        <v>116</v>
      </c>
      <c r="B63" s="64">
        <v>43</v>
      </c>
      <c r="C63" s="182">
        <v>11.31</v>
      </c>
    </row>
    <row r="64" spans="1:3" x14ac:dyDescent="0.25">
      <c r="A64" s="181" t="s">
        <v>115</v>
      </c>
      <c r="B64" s="64">
        <v>70</v>
      </c>
      <c r="C64" s="182">
        <v>27.7</v>
      </c>
    </row>
    <row r="65" spans="1:3" x14ac:dyDescent="0.25">
      <c r="A65" s="181" t="s">
        <v>114</v>
      </c>
      <c r="B65" s="64">
        <v>13</v>
      </c>
      <c r="C65" s="182">
        <v>2.44</v>
      </c>
    </row>
    <row r="66" spans="1:3" x14ac:dyDescent="0.25">
      <c r="A66" s="181" t="s">
        <v>147</v>
      </c>
      <c r="B66" s="64">
        <v>24978</v>
      </c>
      <c r="C66" s="182">
        <v>13251.15</v>
      </c>
    </row>
    <row r="67" spans="1:3" x14ac:dyDescent="0.25">
      <c r="A67" s="181" t="s">
        <v>172</v>
      </c>
      <c r="B67" s="64">
        <v>464</v>
      </c>
      <c r="C67" s="182">
        <v>528.4</v>
      </c>
    </row>
    <row r="68" spans="1:3" x14ac:dyDescent="0.25">
      <c r="A68" s="181" t="s">
        <v>183</v>
      </c>
      <c r="B68" s="64">
        <v>14416</v>
      </c>
      <c r="C68" s="182">
        <v>5454.23</v>
      </c>
    </row>
    <row r="69" spans="1:3" x14ac:dyDescent="0.25">
      <c r="A69" s="181" t="s">
        <v>113</v>
      </c>
      <c r="B69" s="64">
        <v>59</v>
      </c>
      <c r="C69" s="182">
        <v>34.14</v>
      </c>
    </row>
    <row r="70" spans="1:3" x14ac:dyDescent="0.25">
      <c r="A70" s="181" t="s">
        <v>112</v>
      </c>
      <c r="B70" s="64">
        <v>1</v>
      </c>
      <c r="C70" s="182">
        <v>0.41</v>
      </c>
    </row>
    <row r="71" spans="1:3" x14ac:dyDescent="0.25">
      <c r="A71" s="181" t="s">
        <v>111</v>
      </c>
      <c r="B71" s="64">
        <v>34</v>
      </c>
      <c r="C71" s="182">
        <v>11.83</v>
      </c>
    </row>
    <row r="72" spans="1:3" x14ac:dyDescent="0.25">
      <c r="A72" s="181" t="s">
        <v>110</v>
      </c>
      <c r="B72" s="64">
        <v>107</v>
      </c>
      <c r="C72" s="182">
        <v>28.37</v>
      </c>
    </row>
    <row r="73" spans="1:3" x14ac:dyDescent="0.25">
      <c r="A73" s="181" t="s">
        <v>199</v>
      </c>
      <c r="B73" s="64">
        <v>11</v>
      </c>
      <c r="C73" s="182">
        <v>0.72</v>
      </c>
    </row>
    <row r="74" spans="1:3" x14ac:dyDescent="0.25">
      <c r="A74" s="181" t="s">
        <v>212</v>
      </c>
      <c r="B74" s="64">
        <v>694</v>
      </c>
      <c r="C74" s="182">
        <v>260.26</v>
      </c>
    </row>
    <row r="75" spans="1:3" x14ac:dyDescent="0.25">
      <c r="A75" s="181" t="s">
        <v>180</v>
      </c>
      <c r="B75" s="64">
        <v>35567</v>
      </c>
      <c r="C75" s="182">
        <v>34332.93</v>
      </c>
    </row>
    <row r="76" spans="1:3" x14ac:dyDescent="0.25">
      <c r="A76" s="181" t="s">
        <v>154</v>
      </c>
      <c r="B76" s="64">
        <v>197</v>
      </c>
      <c r="C76" s="182">
        <v>29.29</v>
      </c>
    </row>
    <row r="77" spans="1:3" x14ac:dyDescent="0.25">
      <c r="A77" s="181" t="s">
        <v>196</v>
      </c>
      <c r="B77" s="64">
        <v>6151</v>
      </c>
      <c r="C77" s="182">
        <v>941.56</v>
      </c>
    </row>
    <row r="78" spans="1:3" x14ac:dyDescent="0.25">
      <c r="A78" s="181" t="s">
        <v>105</v>
      </c>
      <c r="B78" s="64">
        <v>29673</v>
      </c>
      <c r="C78" s="182">
        <v>5179.3500000000004</v>
      </c>
    </row>
    <row r="79" spans="1:3" x14ac:dyDescent="0.25">
      <c r="A79" s="181" t="s">
        <v>94</v>
      </c>
      <c r="B79" s="64">
        <v>171</v>
      </c>
      <c r="C79" s="182">
        <v>51.72</v>
      </c>
    </row>
    <row r="80" spans="1:3" x14ac:dyDescent="0.25">
      <c r="A80" s="181" t="s">
        <v>86</v>
      </c>
      <c r="B80" s="64">
        <v>18</v>
      </c>
      <c r="C80" s="182">
        <v>13.52</v>
      </c>
    </row>
    <row r="81" spans="1:3" x14ac:dyDescent="0.25">
      <c r="A81" s="181" t="s">
        <v>143</v>
      </c>
      <c r="B81" s="64">
        <v>851</v>
      </c>
      <c r="C81" s="182">
        <v>516.17999999999995</v>
      </c>
    </row>
    <row r="82" spans="1:3" x14ac:dyDescent="0.25">
      <c r="A82" s="181" t="s">
        <v>219</v>
      </c>
      <c r="B82" s="64">
        <v>284</v>
      </c>
      <c r="C82" s="182">
        <v>57.25</v>
      </c>
    </row>
    <row r="83" spans="1:3" x14ac:dyDescent="0.25">
      <c r="A83" s="181" t="s">
        <v>209</v>
      </c>
      <c r="B83" s="64">
        <v>415</v>
      </c>
      <c r="C83" s="182">
        <v>223.83</v>
      </c>
    </row>
    <row r="84" spans="1:3" x14ac:dyDescent="0.25">
      <c r="A84" s="181" t="s">
        <v>186</v>
      </c>
      <c r="B84" s="64">
        <v>86</v>
      </c>
      <c r="C84" s="182">
        <v>32.11</v>
      </c>
    </row>
    <row r="85" spans="1:3" x14ac:dyDescent="0.25">
      <c r="A85" s="181" t="s">
        <v>170</v>
      </c>
      <c r="B85" s="64">
        <v>835</v>
      </c>
      <c r="C85" s="182">
        <v>115.88</v>
      </c>
    </row>
    <row r="86" spans="1:3" x14ac:dyDescent="0.25">
      <c r="A86" s="181" t="s">
        <v>527</v>
      </c>
      <c r="B86" s="64">
        <v>10</v>
      </c>
      <c r="C86" s="182">
        <v>1.46</v>
      </c>
    </row>
    <row r="87" spans="1:3" x14ac:dyDescent="0.25">
      <c r="A87" s="181" t="s">
        <v>537</v>
      </c>
      <c r="B87" s="64">
        <v>2005</v>
      </c>
      <c r="C87" s="182">
        <v>9124.76</v>
      </c>
    </row>
    <row r="88" spans="1:3" x14ac:dyDescent="0.25">
      <c r="A88" s="181" t="s">
        <v>162</v>
      </c>
      <c r="B88" s="64">
        <v>16126</v>
      </c>
      <c r="C88" s="182">
        <v>12533.32</v>
      </c>
    </row>
    <row r="89" spans="1:3" x14ac:dyDescent="0.25">
      <c r="A89" s="181" t="s">
        <v>109</v>
      </c>
      <c r="B89" s="64">
        <v>9</v>
      </c>
      <c r="C89" s="182">
        <v>1.27</v>
      </c>
    </row>
    <row r="90" spans="1:3" x14ac:dyDescent="0.25">
      <c r="A90" s="181" t="s">
        <v>198</v>
      </c>
      <c r="B90" s="64">
        <v>461</v>
      </c>
      <c r="C90" s="182">
        <v>884.82</v>
      </c>
    </row>
    <row r="91" spans="1:3" x14ac:dyDescent="0.25">
      <c r="A91" s="181" t="s">
        <v>197</v>
      </c>
      <c r="B91" s="64">
        <v>377</v>
      </c>
      <c r="C91" s="182">
        <v>113.39</v>
      </c>
    </row>
    <row r="92" spans="1:3" x14ac:dyDescent="0.25">
      <c r="A92" s="181" t="s">
        <v>108</v>
      </c>
      <c r="B92" s="64">
        <v>35</v>
      </c>
      <c r="C92" s="182">
        <v>13.33</v>
      </c>
    </row>
    <row r="93" spans="1:3" x14ac:dyDescent="0.25">
      <c r="A93" s="181" t="s">
        <v>211</v>
      </c>
      <c r="B93" s="64">
        <v>153</v>
      </c>
      <c r="C93" s="182">
        <v>214.75</v>
      </c>
    </row>
    <row r="94" spans="1:3" x14ac:dyDescent="0.25">
      <c r="A94" s="181" t="s">
        <v>210</v>
      </c>
      <c r="B94" s="64">
        <v>1</v>
      </c>
      <c r="C94" s="182">
        <v>0.06</v>
      </c>
    </row>
    <row r="95" spans="1:3" x14ac:dyDescent="0.25">
      <c r="A95" s="181" t="s">
        <v>78</v>
      </c>
      <c r="B95" s="64">
        <v>98</v>
      </c>
      <c r="C95" s="182">
        <v>137.44</v>
      </c>
    </row>
    <row r="96" spans="1:3" x14ac:dyDescent="0.25">
      <c r="A96" s="181" t="s">
        <v>83</v>
      </c>
      <c r="B96" s="64">
        <v>15995</v>
      </c>
      <c r="C96" s="182">
        <v>9358.92</v>
      </c>
    </row>
    <row r="97" spans="1:3" x14ac:dyDescent="0.25">
      <c r="A97" s="181" t="s">
        <v>69</v>
      </c>
      <c r="B97" s="64">
        <v>29</v>
      </c>
      <c r="C97" s="182">
        <v>183.43</v>
      </c>
    </row>
    <row r="98" spans="1:3" x14ac:dyDescent="0.25">
      <c r="A98" s="181" t="s">
        <v>68</v>
      </c>
      <c r="B98" s="64">
        <v>37</v>
      </c>
      <c r="C98" s="182">
        <v>81.75</v>
      </c>
    </row>
    <row r="99" spans="1:3" x14ac:dyDescent="0.25">
      <c r="A99" s="181" t="s">
        <v>65</v>
      </c>
      <c r="B99" s="64">
        <v>114</v>
      </c>
      <c r="C99" s="182">
        <v>755.09</v>
      </c>
    </row>
    <row r="100" spans="1:3" x14ac:dyDescent="0.25">
      <c r="A100" s="181" t="s">
        <v>64</v>
      </c>
      <c r="B100" s="64">
        <v>361</v>
      </c>
      <c r="C100" s="182">
        <v>2716.78</v>
      </c>
    </row>
    <row r="101" spans="1:3" x14ac:dyDescent="0.25">
      <c r="A101" s="181" t="s">
        <v>61</v>
      </c>
      <c r="B101" s="64">
        <v>374</v>
      </c>
      <c r="C101" s="182">
        <v>997.57</v>
      </c>
    </row>
    <row r="102" spans="1:3" x14ac:dyDescent="0.25">
      <c r="A102" s="181" t="s">
        <v>60</v>
      </c>
      <c r="B102" s="64">
        <v>230</v>
      </c>
      <c r="C102" s="182">
        <v>882.1</v>
      </c>
    </row>
    <row r="103" spans="1:3" x14ac:dyDescent="0.25">
      <c r="A103" s="181" t="s">
        <v>538</v>
      </c>
      <c r="B103" s="64">
        <v>18648</v>
      </c>
      <c r="C103" s="182">
        <v>14050.59</v>
      </c>
    </row>
    <row r="104" spans="1:3" x14ac:dyDescent="0.25">
      <c r="A104" s="181" t="s">
        <v>107</v>
      </c>
      <c r="B104" s="64">
        <v>1</v>
      </c>
      <c r="C104" s="182">
        <v>0.12</v>
      </c>
    </row>
    <row r="105" spans="1:3" x14ac:dyDescent="0.25">
      <c r="A105" s="181" t="s">
        <v>106</v>
      </c>
      <c r="B105" s="64">
        <v>2</v>
      </c>
      <c r="C105" s="182">
        <v>0.64</v>
      </c>
    </row>
    <row r="106" spans="1:3" x14ac:dyDescent="0.25">
      <c r="A106" s="181" t="s">
        <v>187</v>
      </c>
      <c r="B106" s="64">
        <v>6</v>
      </c>
      <c r="C106" s="182">
        <v>3.99</v>
      </c>
    </row>
    <row r="107" spans="1:3" x14ac:dyDescent="0.25">
      <c r="A107" s="181" t="s">
        <v>171</v>
      </c>
      <c r="B107" s="64">
        <v>230</v>
      </c>
      <c r="C107" s="182">
        <v>105.14</v>
      </c>
    </row>
    <row r="108" spans="1:3" x14ac:dyDescent="0.25">
      <c r="A108" s="181" t="s">
        <v>528</v>
      </c>
      <c r="B108" s="64">
        <v>2</v>
      </c>
      <c r="C108" s="182">
        <v>0.81</v>
      </c>
    </row>
    <row r="109" spans="1:3" x14ac:dyDescent="0.25">
      <c r="A109" s="181" t="s">
        <v>167</v>
      </c>
      <c r="B109" s="64">
        <v>930</v>
      </c>
      <c r="C109" s="182">
        <v>1560.45</v>
      </c>
    </row>
    <row r="110" spans="1:3" x14ac:dyDescent="0.25">
      <c r="A110" s="181" t="s">
        <v>87</v>
      </c>
      <c r="B110" s="64">
        <v>5</v>
      </c>
      <c r="C110" s="182">
        <v>1.19</v>
      </c>
    </row>
    <row r="111" spans="1:3" x14ac:dyDescent="0.25">
      <c r="A111" s="181" t="s">
        <v>146</v>
      </c>
      <c r="B111" s="64">
        <v>240</v>
      </c>
      <c r="C111" s="182">
        <v>131.04</v>
      </c>
    </row>
    <row r="112" spans="1:3" x14ac:dyDescent="0.25">
      <c r="A112" s="181" t="s">
        <v>77</v>
      </c>
      <c r="B112" s="64">
        <v>1</v>
      </c>
      <c r="C112" s="182">
        <v>7.0000000000000007E-2</v>
      </c>
    </row>
    <row r="113" spans="1:3" x14ac:dyDescent="0.25">
      <c r="A113" s="181" t="s">
        <v>221</v>
      </c>
      <c r="B113" s="64">
        <v>1</v>
      </c>
      <c r="C113" s="182">
        <v>0.15</v>
      </c>
    </row>
    <row r="114" spans="1:3" x14ac:dyDescent="0.25">
      <c r="A114" s="181" t="s">
        <v>220</v>
      </c>
      <c r="B114" s="64">
        <v>28</v>
      </c>
      <c r="C114" s="182">
        <v>16.66</v>
      </c>
    </row>
    <row r="115" spans="1:3" x14ac:dyDescent="0.25">
      <c r="A115" s="181" t="s">
        <v>23</v>
      </c>
      <c r="B115" s="64">
        <v>58</v>
      </c>
      <c r="C115" s="182">
        <v>16.47</v>
      </c>
    </row>
    <row r="116" spans="1:3" x14ac:dyDescent="0.25">
      <c r="A116" s="181" t="s">
        <v>96</v>
      </c>
      <c r="B116" s="64">
        <v>79</v>
      </c>
      <c r="C116" s="182">
        <v>103.69</v>
      </c>
    </row>
    <row r="117" spans="1:3" x14ac:dyDescent="0.25">
      <c r="A117" s="181" t="s">
        <v>95</v>
      </c>
      <c r="B117" s="64">
        <v>749</v>
      </c>
      <c r="C117" s="182">
        <v>248.11</v>
      </c>
    </row>
    <row r="118" spans="1:3" x14ac:dyDescent="0.25">
      <c r="A118" s="181" t="s">
        <v>132</v>
      </c>
      <c r="B118" s="64">
        <v>17</v>
      </c>
      <c r="C118" s="182">
        <v>11.89</v>
      </c>
    </row>
    <row r="119" spans="1:3" x14ac:dyDescent="0.25">
      <c r="A119" s="181" t="s">
        <v>145</v>
      </c>
      <c r="B119" s="64">
        <v>1453</v>
      </c>
      <c r="C119" s="182">
        <v>1006.91</v>
      </c>
    </row>
    <row r="120" spans="1:3" x14ac:dyDescent="0.25">
      <c r="A120" s="181" t="s">
        <v>144</v>
      </c>
      <c r="B120" s="64">
        <v>111</v>
      </c>
      <c r="C120" s="182">
        <v>111.42</v>
      </c>
    </row>
    <row r="121" spans="1:3" x14ac:dyDescent="0.25">
      <c r="A121" s="181" t="s">
        <v>160</v>
      </c>
      <c r="B121" s="64">
        <v>33148</v>
      </c>
      <c r="C121" s="182">
        <v>27014.55</v>
      </c>
    </row>
    <row r="122" spans="1:3" x14ac:dyDescent="0.25">
      <c r="A122" s="181" t="s">
        <v>539</v>
      </c>
      <c r="B122" s="64">
        <v>53</v>
      </c>
      <c r="C122" s="182">
        <v>25.96</v>
      </c>
    </row>
    <row r="123" spans="1:3" x14ac:dyDescent="0.25">
      <c r="A123" s="401" t="s">
        <v>356</v>
      </c>
      <c r="B123" s="401"/>
      <c r="C123" s="183">
        <f>SUM(C5:C122)</f>
        <v>176201.33000000007</v>
      </c>
    </row>
  </sheetData>
  <sheetProtection password="C43B" sheet="1" objects="1" scenarios="1"/>
  <mergeCells count="4">
    <mergeCell ref="A123:B123"/>
    <mergeCell ref="A1:C1"/>
    <mergeCell ref="B3:C3"/>
    <mergeCell ref="A3:A4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&amp;R&amp;8Pág.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>
    <pageSetUpPr fitToPage="1"/>
  </sheetPr>
  <dimension ref="B1:AC23"/>
  <sheetViews>
    <sheetView showGridLines="0" zoomScaleNormal="100" workbookViewId="0"/>
  </sheetViews>
  <sheetFormatPr defaultRowHeight="12.75" x14ac:dyDescent="0.2"/>
  <cols>
    <col min="1" max="1" width="2.625" style="33" customWidth="1"/>
    <col min="2" max="2" width="12" style="32" customWidth="1"/>
    <col min="3" max="3" width="69.875" style="32" customWidth="1"/>
    <col min="4" max="16384" width="9" style="33"/>
  </cols>
  <sheetData>
    <row r="1" spans="2:29" x14ac:dyDescent="0.2">
      <c r="AC1" s="34" t="s">
        <v>423</v>
      </c>
    </row>
    <row r="4" spans="2:29" ht="18" customHeight="1" x14ac:dyDescent="0.2">
      <c r="B4" s="35" t="s">
        <v>427</v>
      </c>
      <c r="C4" s="35"/>
    </row>
    <row r="5" spans="2:29" ht="13.5" thickBot="1" x14ac:dyDescent="0.25"/>
    <row r="6" spans="2:29" ht="24.75" customHeight="1" thickTop="1" thickBot="1" x14ac:dyDescent="0.25">
      <c r="B6" s="12" t="s">
        <v>464</v>
      </c>
      <c r="C6" s="36" t="s">
        <v>475</v>
      </c>
    </row>
    <row r="7" spans="2:29" ht="24.75" customHeight="1" thickTop="1" thickBot="1" x14ac:dyDescent="0.25">
      <c r="B7" s="12" t="s">
        <v>312</v>
      </c>
      <c r="C7" s="36" t="s">
        <v>476</v>
      </c>
    </row>
    <row r="8" spans="2:29" ht="24.75" customHeight="1" thickTop="1" thickBot="1" x14ac:dyDescent="0.25">
      <c r="B8" s="12" t="s">
        <v>465</v>
      </c>
      <c r="C8" s="36" t="s">
        <v>477</v>
      </c>
    </row>
    <row r="9" spans="2:29" ht="24.75" customHeight="1" thickTop="1" thickBot="1" x14ac:dyDescent="0.25">
      <c r="B9" s="12" t="s">
        <v>308</v>
      </c>
      <c r="C9" s="36" t="s">
        <v>478</v>
      </c>
    </row>
    <row r="10" spans="2:29" ht="24.75" customHeight="1" thickTop="1" thickBot="1" x14ac:dyDescent="0.25">
      <c r="B10" s="12" t="s">
        <v>314</v>
      </c>
      <c r="C10" s="36" t="s">
        <v>479</v>
      </c>
    </row>
    <row r="11" spans="2:29" ht="24.75" customHeight="1" thickTop="1" thickBot="1" x14ac:dyDescent="0.25">
      <c r="B11" s="12" t="s">
        <v>316</v>
      </c>
      <c r="C11" s="36" t="s">
        <v>480</v>
      </c>
      <c r="E11" s="1"/>
    </row>
    <row r="12" spans="2:29" ht="24.75" customHeight="1" thickTop="1" thickBot="1" x14ac:dyDescent="0.25">
      <c r="B12" s="12" t="s">
        <v>310</v>
      </c>
      <c r="C12" s="36" t="s">
        <v>481</v>
      </c>
      <c r="E12" s="1"/>
    </row>
    <row r="13" spans="2:29" ht="24.75" customHeight="1" thickTop="1" thickBot="1" x14ac:dyDescent="0.25">
      <c r="B13" s="12" t="s">
        <v>418</v>
      </c>
      <c r="C13" s="36" t="s">
        <v>482</v>
      </c>
      <c r="E13" s="1"/>
    </row>
    <row r="14" spans="2:29" ht="24.75" customHeight="1" thickTop="1" thickBot="1" x14ac:dyDescent="0.25">
      <c r="B14" s="12" t="s">
        <v>466</v>
      </c>
      <c r="C14" s="36" t="s">
        <v>483</v>
      </c>
    </row>
    <row r="15" spans="2:29" ht="24.75" customHeight="1" thickTop="1" thickBot="1" x14ac:dyDescent="0.25">
      <c r="B15" s="12" t="s">
        <v>467</v>
      </c>
      <c r="C15" s="36" t="s">
        <v>484</v>
      </c>
    </row>
    <row r="16" spans="2:29" ht="24.75" customHeight="1" thickTop="1" thickBot="1" x14ac:dyDescent="0.25">
      <c r="B16" s="12" t="s">
        <v>389</v>
      </c>
      <c r="C16" s="36" t="s">
        <v>485</v>
      </c>
    </row>
    <row r="17" spans="2:3" ht="24.75" customHeight="1" thickTop="1" thickBot="1" x14ac:dyDescent="0.25">
      <c r="B17" s="12" t="s">
        <v>468</v>
      </c>
      <c r="C17" s="36" t="s">
        <v>486</v>
      </c>
    </row>
    <row r="18" spans="2:3" ht="24.75" customHeight="1" thickTop="1" thickBot="1" x14ac:dyDescent="0.25">
      <c r="B18" s="12" t="s">
        <v>469</v>
      </c>
      <c r="C18" s="36" t="s">
        <v>487</v>
      </c>
    </row>
    <row r="19" spans="2:3" ht="24.75" customHeight="1" thickTop="1" thickBot="1" x14ac:dyDescent="0.25">
      <c r="B19" s="12" t="s">
        <v>470</v>
      </c>
      <c r="C19" s="36" t="s">
        <v>488</v>
      </c>
    </row>
    <row r="20" spans="2:3" ht="24.75" customHeight="1" thickTop="1" thickBot="1" x14ac:dyDescent="0.25">
      <c r="B20" s="12" t="s">
        <v>471</v>
      </c>
      <c r="C20" s="36" t="s">
        <v>489</v>
      </c>
    </row>
    <row r="21" spans="2:3" ht="24.75" customHeight="1" thickTop="1" thickBot="1" x14ac:dyDescent="0.25">
      <c r="B21" s="12" t="s">
        <v>472</v>
      </c>
      <c r="C21" s="36" t="s">
        <v>490</v>
      </c>
    </row>
    <row r="22" spans="2:3" ht="24.75" customHeight="1" thickTop="1" thickBot="1" x14ac:dyDescent="0.25">
      <c r="B22" s="12" t="s">
        <v>474</v>
      </c>
      <c r="C22" s="36" t="s">
        <v>491</v>
      </c>
    </row>
    <row r="23" spans="2:3" ht="24.75" customHeight="1" thickTop="1" x14ac:dyDescent="0.2">
      <c r="B23" s="12" t="s">
        <v>473</v>
      </c>
      <c r="C23" s="36" t="s">
        <v>492</v>
      </c>
    </row>
  </sheetData>
  <sheetProtection password="C43B" sheet="1" objects="1" scenarios="1"/>
  <printOptions horizontalCentered="1"/>
  <pageMargins left="0.55118110236220474" right="0.55118110236220474" top="0.79" bottom="0.55118110236220474" header="0.31496062992125984" footer="0.31496062992125984"/>
  <pageSetup paperSize="9" scale="98" orientation="portrait" r:id="rId1"/>
  <headerFooter>
    <oddFooter>&amp;R&amp;8Pág. &amp;P / 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0">
    <pageSetUpPr fitToPage="1"/>
  </sheetPr>
  <dimension ref="M1:AA5"/>
  <sheetViews>
    <sheetView showGridLines="0" workbookViewId="0"/>
  </sheetViews>
  <sheetFormatPr defaultRowHeight="12.75" x14ac:dyDescent="0.2"/>
  <cols>
    <col min="1" max="16384" width="9" style="1"/>
  </cols>
  <sheetData>
    <row r="1" spans="13:27" x14ac:dyDescent="0.2">
      <c r="M1" s="318" t="s">
        <v>473</v>
      </c>
      <c r="N1" s="318">
        <v>7119</v>
      </c>
      <c r="AA1" s="118" t="s">
        <v>578</v>
      </c>
    </row>
    <row r="2" spans="13:27" x14ac:dyDescent="0.2">
      <c r="M2" s="318" t="s">
        <v>504</v>
      </c>
      <c r="N2" s="318">
        <v>2453</v>
      </c>
    </row>
    <row r="3" spans="13:27" x14ac:dyDescent="0.2">
      <c r="M3" s="318"/>
      <c r="N3" s="318"/>
    </row>
    <row r="4" spans="13:27" x14ac:dyDescent="0.2">
      <c r="M4" s="318"/>
      <c r="N4" s="318"/>
    </row>
    <row r="5" spans="13:27" x14ac:dyDescent="0.2">
      <c r="M5" s="318"/>
      <c r="N5" s="318"/>
    </row>
  </sheetData>
  <sheetProtection password="C43B" sheet="1" objects="1" scenarios="1"/>
  <printOptions horizontalCentered="1"/>
  <pageMargins left="0.23622047244094491" right="0.23622047244094491" top="1.3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1">
    <pageSetUpPr fitToPage="1"/>
  </sheetPr>
  <dimension ref="M1:AA2"/>
  <sheetViews>
    <sheetView showGridLines="0" workbookViewId="0"/>
  </sheetViews>
  <sheetFormatPr defaultRowHeight="12.75" x14ac:dyDescent="0.2"/>
  <cols>
    <col min="1" max="16384" width="9" style="1"/>
  </cols>
  <sheetData>
    <row r="1" spans="13:27" x14ac:dyDescent="0.2">
      <c r="M1" s="118" t="s">
        <v>560</v>
      </c>
      <c r="N1" s="118">
        <v>161311.53</v>
      </c>
      <c r="AA1" s="118" t="s">
        <v>579</v>
      </c>
    </row>
    <row r="2" spans="13:27" x14ac:dyDescent="0.2">
      <c r="M2" s="118" t="s">
        <v>561</v>
      </c>
      <c r="N2" s="118">
        <v>63443.51</v>
      </c>
    </row>
  </sheetData>
  <sheetProtection password="C43B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2">
    <pageSetUpPr fitToPage="1"/>
  </sheetPr>
  <dimension ref="P1:AB34"/>
  <sheetViews>
    <sheetView showGridLines="0" workbookViewId="0"/>
  </sheetViews>
  <sheetFormatPr defaultRowHeight="12.75" x14ac:dyDescent="0.2"/>
  <cols>
    <col min="1" max="16384" width="9" style="1"/>
  </cols>
  <sheetData>
    <row r="1" spans="27:28" x14ac:dyDescent="0.2">
      <c r="AA1" s="118" t="s">
        <v>580</v>
      </c>
      <c r="AB1" s="118" t="s">
        <v>424</v>
      </c>
    </row>
    <row r="2" spans="27:28" x14ac:dyDescent="0.2">
      <c r="AA2" s="118" t="s">
        <v>581</v>
      </c>
    </row>
    <row r="30" spans="16:18" x14ac:dyDescent="0.2">
      <c r="P30" s="118"/>
      <c r="Q30" s="319" t="s">
        <v>562</v>
      </c>
      <c r="R30" s="118">
        <v>11</v>
      </c>
    </row>
    <row r="31" spans="16:18" x14ac:dyDescent="0.2">
      <c r="P31" s="118"/>
      <c r="Q31" s="319" t="s">
        <v>563</v>
      </c>
      <c r="R31" s="118">
        <v>1785</v>
      </c>
    </row>
    <row r="32" spans="16:18" x14ac:dyDescent="0.2">
      <c r="P32" s="118"/>
      <c r="Q32" s="319" t="s">
        <v>564</v>
      </c>
      <c r="R32" s="118">
        <v>9</v>
      </c>
    </row>
    <row r="33" spans="16:18" x14ac:dyDescent="0.2">
      <c r="P33" s="118"/>
      <c r="Q33" s="319" t="s">
        <v>565</v>
      </c>
      <c r="R33" s="118">
        <v>608</v>
      </c>
    </row>
    <row r="34" spans="16:18" x14ac:dyDescent="0.2">
      <c r="P34" s="118"/>
      <c r="Q34" s="319" t="s">
        <v>566</v>
      </c>
      <c r="R34" s="118">
        <v>40</v>
      </c>
    </row>
  </sheetData>
  <sheetProtection password="C43B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3">
    <pageSetUpPr fitToPage="1"/>
  </sheetPr>
  <dimension ref="P1:AB34"/>
  <sheetViews>
    <sheetView showGridLines="0" workbookViewId="0"/>
  </sheetViews>
  <sheetFormatPr defaultRowHeight="12.75" x14ac:dyDescent="0.2"/>
  <cols>
    <col min="1" max="16384" width="9" style="1"/>
  </cols>
  <sheetData>
    <row r="1" spans="27:28" x14ac:dyDescent="0.2">
      <c r="AA1" s="118" t="s">
        <v>582</v>
      </c>
      <c r="AB1" s="118" t="s">
        <v>425</v>
      </c>
    </row>
    <row r="2" spans="27:28" x14ac:dyDescent="0.2">
      <c r="AA2" s="118" t="s">
        <v>583</v>
      </c>
    </row>
    <row r="30" spans="16:18" x14ac:dyDescent="0.2">
      <c r="P30" s="118"/>
      <c r="Q30" s="319" t="s">
        <v>562</v>
      </c>
      <c r="R30" s="118">
        <v>123.12</v>
      </c>
    </row>
    <row r="31" spans="16:18" x14ac:dyDescent="0.2">
      <c r="P31" s="118"/>
      <c r="Q31" s="319" t="s">
        <v>563</v>
      </c>
      <c r="R31" s="118">
        <v>52242.720000000001</v>
      </c>
    </row>
    <row r="32" spans="16:18" x14ac:dyDescent="0.2">
      <c r="P32" s="118"/>
      <c r="Q32" s="319" t="s">
        <v>564</v>
      </c>
      <c r="R32" s="118">
        <v>374.87</v>
      </c>
    </row>
    <row r="33" spans="16:18" x14ac:dyDescent="0.2">
      <c r="P33" s="118"/>
      <c r="Q33" s="319" t="s">
        <v>565</v>
      </c>
      <c r="R33" s="118">
        <v>9647.93</v>
      </c>
    </row>
    <row r="34" spans="16:18" x14ac:dyDescent="0.2">
      <c r="P34" s="118"/>
      <c r="Q34" s="319" t="s">
        <v>566</v>
      </c>
      <c r="R34" s="118">
        <v>1054.8699999999999</v>
      </c>
    </row>
  </sheetData>
  <sheetProtection password="C43B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4">
    <pageSetUpPr fitToPage="1"/>
  </sheetPr>
  <dimension ref="A1:N34"/>
  <sheetViews>
    <sheetView showGridLines="0" zoomScale="75" zoomScaleNormal="75" workbookViewId="0">
      <pane ySplit="6" topLeftCell="A7" activePane="bottomLeft" state="frozen"/>
      <selection pane="bottomLeft" sqref="A1:M2"/>
    </sheetView>
  </sheetViews>
  <sheetFormatPr defaultColWidth="8" defaultRowHeight="17.100000000000001" customHeight="1" x14ac:dyDescent="0.2"/>
  <cols>
    <col min="1" max="1" width="11.125" style="196" bestFit="1" customWidth="1"/>
    <col min="2" max="2" width="23.75" style="43" customWidth="1"/>
    <col min="3" max="3" width="19.625" style="43" customWidth="1"/>
    <col min="4" max="4" width="0.875" style="46" customWidth="1"/>
    <col min="5" max="5" width="13.625" style="43" customWidth="1"/>
    <col min="6" max="6" width="13.25" style="43" customWidth="1"/>
    <col min="7" max="8" width="13.625" style="47" customWidth="1"/>
    <col min="9" max="9" width="0.875" style="46" customWidth="1"/>
    <col min="10" max="10" width="12.625" style="43" customWidth="1"/>
    <col min="11" max="12" width="13.625" style="47" customWidth="1"/>
    <col min="13" max="13" width="12.75" style="49" customWidth="1"/>
    <col min="14" max="14" width="11.625" style="49" customWidth="1"/>
    <col min="15" max="15" width="11.625" style="43" customWidth="1"/>
    <col min="16" max="16384" width="8" style="43"/>
  </cols>
  <sheetData>
    <row r="1" spans="1:14" ht="17.100000000000001" customHeight="1" x14ac:dyDescent="0.2">
      <c r="A1" s="390" t="s">
        <v>584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186"/>
    </row>
    <row r="2" spans="1:14" ht="17.100000000000001" customHeight="1" x14ac:dyDescent="0.2">
      <c r="A2" s="390"/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186"/>
    </row>
    <row r="3" spans="1:14" ht="17.100000000000001" customHeight="1" x14ac:dyDescent="0.2">
      <c r="A3" s="390" t="s">
        <v>299</v>
      </c>
      <c r="B3" s="390"/>
    </row>
    <row r="4" spans="1:14" ht="17.100000000000001" customHeight="1" x14ac:dyDescent="0.2">
      <c r="A4" s="417" t="s">
        <v>233</v>
      </c>
      <c r="B4" s="417"/>
      <c r="C4" s="417"/>
      <c r="D4" s="417"/>
      <c r="E4" s="417"/>
      <c r="F4" s="417"/>
      <c r="G4" s="417"/>
      <c r="H4" s="417"/>
      <c r="I4" s="417"/>
      <c r="J4" s="418"/>
      <c r="K4" s="419" t="s">
        <v>226</v>
      </c>
      <c r="L4" s="417"/>
      <c r="M4" s="417"/>
    </row>
    <row r="5" spans="1:14" ht="17.100000000000001" customHeight="1" x14ac:dyDescent="0.2">
      <c r="A5" s="417"/>
      <c r="B5" s="417"/>
      <c r="C5" s="417"/>
      <c r="D5" s="417"/>
      <c r="E5" s="417"/>
      <c r="F5" s="417"/>
      <c r="G5" s="417"/>
      <c r="H5" s="417"/>
      <c r="I5" s="417"/>
      <c r="J5" s="418"/>
      <c r="K5" s="187" t="s">
        <v>234</v>
      </c>
      <c r="L5" s="187" t="s">
        <v>231</v>
      </c>
      <c r="M5" s="187" t="s">
        <v>235</v>
      </c>
    </row>
    <row r="6" spans="1:14" ht="17.100000000000001" customHeight="1" x14ac:dyDescent="0.2">
      <c r="A6" s="188"/>
      <c r="B6" s="188"/>
      <c r="C6" s="188"/>
      <c r="D6" s="188"/>
      <c r="E6" s="188"/>
      <c r="F6" s="188"/>
      <c r="G6" s="188"/>
      <c r="H6" s="188"/>
      <c r="I6" s="188"/>
      <c r="J6" s="188"/>
      <c r="K6" s="187"/>
      <c r="L6" s="187" t="s">
        <v>236</v>
      </c>
      <c r="M6" s="187" t="s">
        <v>237</v>
      </c>
    </row>
    <row r="7" spans="1:14" ht="30" customHeight="1" x14ac:dyDescent="0.2">
      <c r="A7" s="189" t="s">
        <v>238</v>
      </c>
      <c r="B7" s="420" t="s">
        <v>239</v>
      </c>
      <c r="C7" s="420"/>
      <c r="D7" s="420"/>
      <c r="E7" s="420"/>
      <c r="F7" s="420"/>
      <c r="G7" s="420"/>
      <c r="H7" s="420"/>
      <c r="I7" s="420"/>
      <c r="J7" s="420"/>
      <c r="K7" s="190">
        <v>1187</v>
      </c>
      <c r="L7" s="191">
        <v>75302.259999999995</v>
      </c>
      <c r="M7" s="192" t="s">
        <v>364</v>
      </c>
    </row>
    <row r="8" spans="1:14" ht="30" customHeight="1" x14ac:dyDescent="0.2">
      <c r="A8" s="193" t="s">
        <v>240</v>
      </c>
      <c r="B8" s="416" t="s">
        <v>241</v>
      </c>
      <c r="C8" s="416"/>
      <c r="D8" s="416"/>
      <c r="E8" s="416"/>
      <c r="F8" s="416"/>
      <c r="G8" s="416"/>
      <c r="H8" s="416"/>
      <c r="I8" s="416"/>
      <c r="J8" s="416"/>
      <c r="K8" s="76">
        <v>1847</v>
      </c>
      <c r="L8" s="194">
        <v>137499.99999999985</v>
      </c>
      <c r="M8" s="77" t="s">
        <v>364</v>
      </c>
    </row>
    <row r="9" spans="1:14" ht="30" customHeight="1" x14ac:dyDescent="0.2">
      <c r="A9" s="193" t="s">
        <v>242</v>
      </c>
      <c r="B9" s="416" t="s">
        <v>243</v>
      </c>
      <c r="C9" s="416"/>
      <c r="D9" s="416"/>
      <c r="E9" s="416"/>
      <c r="F9" s="416"/>
      <c r="G9" s="416"/>
      <c r="H9" s="416"/>
      <c r="I9" s="416"/>
      <c r="J9" s="416"/>
      <c r="K9" s="76">
        <v>14067</v>
      </c>
      <c r="L9" s="194">
        <v>817552.51000000129</v>
      </c>
      <c r="M9" s="77" t="s">
        <v>364</v>
      </c>
    </row>
    <row r="10" spans="1:14" ht="30" customHeight="1" x14ac:dyDescent="0.2">
      <c r="A10" s="193" t="s">
        <v>244</v>
      </c>
      <c r="B10" s="416" t="s">
        <v>245</v>
      </c>
      <c r="C10" s="416"/>
      <c r="D10" s="416"/>
      <c r="E10" s="416"/>
      <c r="F10" s="416"/>
      <c r="G10" s="416"/>
      <c r="H10" s="416"/>
      <c r="I10" s="416"/>
      <c r="J10" s="416"/>
      <c r="K10" s="76">
        <v>5282</v>
      </c>
      <c r="L10" s="194">
        <v>320017.87999999942</v>
      </c>
      <c r="M10" s="77" t="s">
        <v>364</v>
      </c>
    </row>
    <row r="11" spans="1:14" ht="30" customHeight="1" x14ac:dyDescent="0.2">
      <c r="A11" s="193" t="s">
        <v>246</v>
      </c>
      <c r="B11" s="416" t="s">
        <v>247</v>
      </c>
      <c r="C11" s="416"/>
      <c r="D11" s="416"/>
      <c r="E11" s="416"/>
      <c r="F11" s="416"/>
      <c r="G11" s="416"/>
      <c r="H11" s="416"/>
      <c r="I11" s="416"/>
      <c r="J11" s="416"/>
      <c r="K11" s="76">
        <v>43</v>
      </c>
      <c r="L11" s="194">
        <v>29036.630000000008</v>
      </c>
      <c r="M11" s="77" t="s">
        <v>364</v>
      </c>
    </row>
    <row r="12" spans="1:14" ht="30" customHeight="1" x14ac:dyDescent="0.2">
      <c r="A12" s="193" t="s">
        <v>248</v>
      </c>
      <c r="B12" s="416" t="s">
        <v>249</v>
      </c>
      <c r="C12" s="416"/>
      <c r="D12" s="416"/>
      <c r="E12" s="416"/>
      <c r="F12" s="416"/>
      <c r="G12" s="416"/>
      <c r="H12" s="416"/>
      <c r="I12" s="416"/>
      <c r="J12" s="416"/>
      <c r="K12" s="76">
        <v>611</v>
      </c>
      <c r="L12" s="194">
        <v>1159.53</v>
      </c>
      <c r="M12" s="77" t="s">
        <v>364</v>
      </c>
    </row>
    <row r="13" spans="1:14" ht="30" customHeight="1" x14ac:dyDescent="0.2">
      <c r="A13" s="193" t="s">
        <v>250</v>
      </c>
      <c r="B13" s="416" t="s">
        <v>251</v>
      </c>
      <c r="C13" s="416"/>
      <c r="D13" s="416"/>
      <c r="E13" s="416"/>
      <c r="F13" s="416"/>
      <c r="G13" s="416"/>
      <c r="H13" s="416"/>
      <c r="I13" s="416"/>
      <c r="J13" s="416"/>
      <c r="K13" s="76">
        <v>211</v>
      </c>
      <c r="L13" s="194">
        <v>333.13999999999993</v>
      </c>
      <c r="M13" s="77" t="s">
        <v>364</v>
      </c>
    </row>
    <row r="14" spans="1:14" ht="30" customHeight="1" x14ac:dyDescent="0.2">
      <c r="A14" s="193" t="s">
        <v>252</v>
      </c>
      <c r="B14" s="416" t="s">
        <v>253</v>
      </c>
      <c r="C14" s="416"/>
      <c r="D14" s="416"/>
      <c r="E14" s="416"/>
      <c r="F14" s="416"/>
      <c r="G14" s="416"/>
      <c r="H14" s="416"/>
      <c r="I14" s="416"/>
      <c r="J14" s="416"/>
      <c r="K14" s="76">
        <v>137</v>
      </c>
      <c r="L14" s="194">
        <v>1306.1999999999998</v>
      </c>
      <c r="M14" s="77" t="s">
        <v>364</v>
      </c>
    </row>
    <row r="15" spans="1:14" ht="30" customHeight="1" x14ac:dyDescent="0.2">
      <c r="A15" s="193" t="s">
        <v>254</v>
      </c>
      <c r="B15" s="416" t="s">
        <v>255</v>
      </c>
      <c r="C15" s="416"/>
      <c r="D15" s="416"/>
      <c r="E15" s="416"/>
      <c r="F15" s="416"/>
      <c r="G15" s="416"/>
      <c r="H15" s="416"/>
      <c r="I15" s="416"/>
      <c r="J15" s="416"/>
      <c r="K15" s="76">
        <v>188</v>
      </c>
      <c r="L15" s="194">
        <v>31836.969999999987</v>
      </c>
      <c r="M15" s="77" t="s">
        <v>364</v>
      </c>
    </row>
    <row r="16" spans="1:14" ht="30" customHeight="1" x14ac:dyDescent="0.2">
      <c r="A16" s="193" t="s">
        <v>256</v>
      </c>
      <c r="B16" s="416" t="s">
        <v>257</v>
      </c>
      <c r="C16" s="416"/>
      <c r="D16" s="416"/>
      <c r="E16" s="416"/>
      <c r="F16" s="416"/>
      <c r="G16" s="416"/>
      <c r="H16" s="416"/>
      <c r="I16" s="416"/>
      <c r="J16" s="416"/>
      <c r="K16" s="76">
        <v>52</v>
      </c>
      <c r="L16" s="194">
        <v>5043.1499999999996</v>
      </c>
      <c r="M16" s="195" t="s">
        <v>364</v>
      </c>
    </row>
    <row r="17" spans="1:13" ht="30" customHeight="1" x14ac:dyDescent="0.2">
      <c r="A17" s="193" t="s">
        <v>258</v>
      </c>
      <c r="B17" s="416" t="s">
        <v>259</v>
      </c>
      <c r="C17" s="416"/>
      <c r="D17" s="416"/>
      <c r="E17" s="416"/>
      <c r="F17" s="416"/>
      <c r="G17" s="416"/>
      <c r="H17" s="416"/>
      <c r="I17" s="416"/>
      <c r="J17" s="416"/>
      <c r="K17" s="76">
        <v>209</v>
      </c>
      <c r="L17" s="194">
        <v>18055.409999999993</v>
      </c>
      <c r="M17" s="195" t="s">
        <v>364</v>
      </c>
    </row>
    <row r="18" spans="1:13" ht="30" customHeight="1" x14ac:dyDescent="0.2">
      <c r="A18" s="193" t="s">
        <v>260</v>
      </c>
      <c r="B18" s="416" t="s">
        <v>261</v>
      </c>
      <c r="C18" s="416"/>
      <c r="D18" s="416"/>
      <c r="E18" s="416"/>
      <c r="F18" s="416"/>
      <c r="G18" s="416"/>
      <c r="H18" s="416"/>
      <c r="I18" s="416"/>
      <c r="J18" s="416"/>
      <c r="K18" s="76">
        <v>2113</v>
      </c>
      <c r="L18" s="194">
        <v>32951.89</v>
      </c>
      <c r="M18" s="195" t="s">
        <v>364</v>
      </c>
    </row>
    <row r="19" spans="1:13" ht="30" customHeight="1" x14ac:dyDescent="0.2">
      <c r="A19" s="193" t="s">
        <v>262</v>
      </c>
      <c r="B19" s="416" t="s">
        <v>263</v>
      </c>
      <c r="C19" s="416"/>
      <c r="D19" s="416"/>
      <c r="E19" s="416"/>
      <c r="F19" s="416"/>
      <c r="G19" s="416"/>
      <c r="H19" s="416"/>
      <c r="I19" s="416"/>
      <c r="J19" s="416"/>
      <c r="K19" s="76">
        <v>842</v>
      </c>
      <c r="L19" s="194">
        <v>79605.199999999924</v>
      </c>
      <c r="M19" s="195" t="s">
        <v>364</v>
      </c>
    </row>
    <row r="20" spans="1:13" ht="30" customHeight="1" x14ac:dyDescent="0.2">
      <c r="A20" s="193" t="s">
        <v>264</v>
      </c>
      <c r="B20" s="416" t="s">
        <v>265</v>
      </c>
      <c r="C20" s="416"/>
      <c r="D20" s="416"/>
      <c r="E20" s="416"/>
      <c r="F20" s="416"/>
      <c r="G20" s="416"/>
      <c r="H20" s="416"/>
      <c r="I20" s="416"/>
      <c r="J20" s="416"/>
      <c r="K20" s="76">
        <v>27129</v>
      </c>
      <c r="L20" s="194">
        <v>98704.250000000291</v>
      </c>
      <c r="M20" s="195" t="s">
        <v>364</v>
      </c>
    </row>
    <row r="21" spans="1:13" ht="30" customHeight="1" x14ac:dyDescent="0.2">
      <c r="A21" s="193" t="s">
        <v>266</v>
      </c>
      <c r="B21" s="416" t="s">
        <v>267</v>
      </c>
      <c r="C21" s="416"/>
      <c r="D21" s="416"/>
      <c r="E21" s="416"/>
      <c r="F21" s="416"/>
      <c r="G21" s="416"/>
      <c r="H21" s="416"/>
      <c r="I21" s="416"/>
      <c r="J21" s="416"/>
      <c r="K21" s="76">
        <v>4</v>
      </c>
      <c r="L21" s="194">
        <v>7.38</v>
      </c>
      <c r="M21" s="195" t="s">
        <v>364</v>
      </c>
    </row>
    <row r="22" spans="1:13" ht="30" customHeight="1" x14ac:dyDescent="0.2">
      <c r="A22" s="193" t="s">
        <v>268</v>
      </c>
      <c r="B22" s="416" t="s">
        <v>269</v>
      </c>
      <c r="C22" s="416"/>
      <c r="D22" s="416"/>
      <c r="E22" s="416"/>
      <c r="F22" s="416"/>
      <c r="G22" s="416"/>
      <c r="H22" s="416"/>
      <c r="I22" s="416"/>
      <c r="J22" s="416"/>
      <c r="K22" s="76">
        <v>801</v>
      </c>
      <c r="L22" s="194">
        <v>4339.9899999999952</v>
      </c>
      <c r="M22" s="195" t="s">
        <v>364</v>
      </c>
    </row>
    <row r="23" spans="1:13" ht="30" customHeight="1" x14ac:dyDescent="0.2">
      <c r="A23" s="193" t="s">
        <v>270</v>
      </c>
      <c r="B23" s="416" t="s">
        <v>271</v>
      </c>
      <c r="C23" s="416"/>
      <c r="D23" s="416"/>
      <c r="E23" s="416"/>
      <c r="F23" s="416"/>
      <c r="G23" s="416"/>
      <c r="H23" s="416"/>
      <c r="I23" s="416"/>
      <c r="J23" s="416"/>
      <c r="K23" s="76">
        <v>1137</v>
      </c>
      <c r="L23" s="194">
        <v>1954.2100000000005</v>
      </c>
      <c r="M23" s="195" t="s">
        <v>364</v>
      </c>
    </row>
    <row r="24" spans="1:13" ht="30" customHeight="1" x14ac:dyDescent="0.2">
      <c r="A24" s="193" t="s">
        <v>272</v>
      </c>
      <c r="B24" s="416" t="s">
        <v>273</v>
      </c>
      <c r="C24" s="416"/>
      <c r="D24" s="416"/>
      <c r="E24" s="416"/>
      <c r="F24" s="416"/>
      <c r="G24" s="416"/>
      <c r="H24" s="416"/>
      <c r="I24" s="416"/>
      <c r="J24" s="416"/>
      <c r="K24" s="76">
        <v>4379</v>
      </c>
      <c r="L24" s="194">
        <v>12129.190000000006</v>
      </c>
      <c r="M24" s="195" t="s">
        <v>364</v>
      </c>
    </row>
    <row r="25" spans="1:13" ht="30" customHeight="1" x14ac:dyDescent="0.2">
      <c r="A25" s="193" t="s">
        <v>274</v>
      </c>
      <c r="B25" s="416" t="s">
        <v>275</v>
      </c>
      <c r="C25" s="416"/>
      <c r="D25" s="416"/>
      <c r="E25" s="416"/>
      <c r="F25" s="416"/>
      <c r="G25" s="416"/>
      <c r="H25" s="416"/>
      <c r="I25" s="416"/>
      <c r="J25" s="416"/>
      <c r="K25" s="76">
        <v>5754</v>
      </c>
      <c r="L25" s="194">
        <v>14185.930000000037</v>
      </c>
      <c r="M25" s="77" t="s">
        <v>364</v>
      </c>
    </row>
    <row r="26" spans="1:13" ht="30" customHeight="1" x14ac:dyDescent="0.2">
      <c r="A26" s="193" t="s">
        <v>276</v>
      </c>
      <c r="B26" s="416" t="s">
        <v>277</v>
      </c>
      <c r="C26" s="416"/>
      <c r="D26" s="416"/>
      <c r="E26" s="416"/>
      <c r="F26" s="416"/>
      <c r="G26" s="416"/>
      <c r="H26" s="416"/>
      <c r="I26" s="416"/>
      <c r="J26" s="416"/>
      <c r="K26" s="76">
        <v>3427</v>
      </c>
      <c r="L26" s="194">
        <v>10412.299999999987</v>
      </c>
      <c r="M26" s="77" t="s">
        <v>364</v>
      </c>
    </row>
    <row r="27" spans="1:13" ht="30" customHeight="1" x14ac:dyDescent="0.2">
      <c r="A27" s="193" t="s">
        <v>278</v>
      </c>
      <c r="B27" s="416" t="s">
        <v>279</v>
      </c>
      <c r="C27" s="416"/>
      <c r="D27" s="416"/>
      <c r="E27" s="416"/>
      <c r="F27" s="416"/>
      <c r="G27" s="416"/>
      <c r="H27" s="416"/>
      <c r="I27" s="416"/>
      <c r="J27" s="416"/>
      <c r="K27" s="76">
        <v>2309</v>
      </c>
      <c r="L27" s="194">
        <v>8316.8799999999974</v>
      </c>
      <c r="M27" s="77" t="s">
        <v>364</v>
      </c>
    </row>
    <row r="28" spans="1:13" ht="30" customHeight="1" x14ac:dyDescent="0.2">
      <c r="A28" s="193" t="s">
        <v>280</v>
      </c>
      <c r="B28" s="416" t="s">
        <v>281</v>
      </c>
      <c r="C28" s="416"/>
      <c r="D28" s="416"/>
      <c r="E28" s="416"/>
      <c r="F28" s="416"/>
      <c r="G28" s="416"/>
      <c r="H28" s="416"/>
      <c r="I28" s="416"/>
      <c r="J28" s="416"/>
      <c r="K28" s="76">
        <v>1548</v>
      </c>
      <c r="L28" s="194">
        <v>213417.66000000012</v>
      </c>
      <c r="M28" s="77" t="s">
        <v>364</v>
      </c>
    </row>
    <row r="29" spans="1:13" ht="30" customHeight="1" x14ac:dyDescent="0.2">
      <c r="A29" s="193" t="s">
        <v>282</v>
      </c>
      <c r="B29" s="416" t="s">
        <v>283</v>
      </c>
      <c r="C29" s="416"/>
      <c r="D29" s="416"/>
      <c r="E29" s="416"/>
      <c r="F29" s="416"/>
      <c r="G29" s="416"/>
      <c r="H29" s="416"/>
      <c r="I29" s="416"/>
      <c r="J29" s="416"/>
      <c r="K29" s="76">
        <v>2782</v>
      </c>
      <c r="L29" s="194">
        <v>36094.709999999963</v>
      </c>
      <c r="M29" s="77" t="s">
        <v>364</v>
      </c>
    </row>
    <row r="30" spans="1:13" ht="30" customHeight="1" x14ac:dyDescent="0.2">
      <c r="A30" s="193" t="s">
        <v>284</v>
      </c>
      <c r="B30" s="416" t="s">
        <v>285</v>
      </c>
      <c r="C30" s="416"/>
      <c r="D30" s="416"/>
      <c r="E30" s="416"/>
      <c r="F30" s="416"/>
      <c r="G30" s="416"/>
      <c r="H30" s="416"/>
      <c r="I30" s="416"/>
      <c r="J30" s="416"/>
      <c r="K30" s="76">
        <v>6195</v>
      </c>
      <c r="L30" s="194" t="s">
        <v>364</v>
      </c>
      <c r="M30" s="77">
        <v>83395.45</v>
      </c>
    </row>
    <row r="31" spans="1:13" ht="30" customHeight="1" x14ac:dyDescent="0.2">
      <c r="A31" s="193" t="s">
        <v>286</v>
      </c>
      <c r="B31" s="416" t="s">
        <v>287</v>
      </c>
      <c r="C31" s="416"/>
      <c r="D31" s="416"/>
      <c r="E31" s="416"/>
      <c r="F31" s="416"/>
      <c r="G31" s="416"/>
      <c r="H31" s="416"/>
      <c r="I31" s="416"/>
      <c r="J31" s="416"/>
      <c r="K31" s="76">
        <v>0</v>
      </c>
      <c r="L31" s="194">
        <v>0</v>
      </c>
      <c r="M31" s="77" t="s">
        <v>364</v>
      </c>
    </row>
    <row r="32" spans="1:13" ht="30" customHeight="1" x14ac:dyDescent="0.2">
      <c r="A32" s="193" t="s">
        <v>288</v>
      </c>
      <c r="B32" s="416" t="s">
        <v>289</v>
      </c>
      <c r="C32" s="416"/>
      <c r="D32" s="416"/>
      <c r="E32" s="416"/>
      <c r="F32" s="416"/>
      <c r="G32" s="416"/>
      <c r="H32" s="416"/>
      <c r="I32" s="416"/>
      <c r="J32" s="416"/>
      <c r="K32" s="76">
        <v>497</v>
      </c>
      <c r="L32" s="194">
        <v>3125.0100000000011</v>
      </c>
      <c r="M32" s="195" t="s">
        <v>364</v>
      </c>
    </row>
    <row r="33" spans="1:13" ht="30" customHeight="1" x14ac:dyDescent="0.2">
      <c r="A33" s="193" t="s">
        <v>290</v>
      </c>
      <c r="B33" s="416" t="s">
        <v>291</v>
      </c>
      <c r="C33" s="416"/>
      <c r="D33" s="416"/>
      <c r="E33" s="416"/>
      <c r="F33" s="416"/>
      <c r="G33" s="416"/>
      <c r="H33" s="416"/>
      <c r="I33" s="416"/>
      <c r="J33" s="416"/>
      <c r="K33" s="76">
        <v>14</v>
      </c>
      <c r="L33" s="194">
        <v>152.71999999999997</v>
      </c>
      <c r="M33" s="195" t="s">
        <v>364</v>
      </c>
    </row>
    <row r="34" spans="1:13" ht="30" customHeight="1" x14ac:dyDescent="0.2">
      <c r="A34" s="193" t="s">
        <v>292</v>
      </c>
      <c r="B34" s="416" t="s">
        <v>293</v>
      </c>
      <c r="C34" s="416"/>
      <c r="D34" s="416"/>
      <c r="E34" s="416"/>
      <c r="F34" s="416"/>
      <c r="G34" s="416"/>
      <c r="H34" s="416"/>
      <c r="I34" s="416"/>
      <c r="J34" s="416"/>
      <c r="K34" s="76">
        <v>34</v>
      </c>
      <c r="L34" s="194">
        <v>1762.6499999999996</v>
      </c>
      <c r="M34" s="195" t="s">
        <v>364</v>
      </c>
    </row>
  </sheetData>
  <sheetProtection password="C43B" sheet="1" objects="1" scenarios="1"/>
  <mergeCells count="32">
    <mergeCell ref="B15:J15"/>
    <mergeCell ref="A1:M2"/>
    <mergeCell ref="A4:J5"/>
    <mergeCell ref="K4:M4"/>
    <mergeCell ref="B7:J7"/>
    <mergeCell ref="B8:J8"/>
    <mergeCell ref="B9:J9"/>
    <mergeCell ref="B10:J10"/>
    <mergeCell ref="B11:J11"/>
    <mergeCell ref="B12:J12"/>
    <mergeCell ref="B13:J13"/>
    <mergeCell ref="B14:J14"/>
    <mergeCell ref="A3:B3"/>
    <mergeCell ref="B27:J27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34:J34"/>
    <mergeCell ref="B28:J28"/>
    <mergeCell ref="B29:J29"/>
    <mergeCell ref="B30:J30"/>
    <mergeCell ref="B31:J31"/>
    <mergeCell ref="B32:J32"/>
    <mergeCell ref="B33:J33"/>
  </mergeCells>
  <printOptions horizontalCentered="1"/>
  <pageMargins left="0.23622047244094491" right="0.23622047244094491" top="0.55118110236220474" bottom="0.35433070866141736" header="0.31496062992125984" footer="0.31496062992125984"/>
  <pageSetup paperSize="9" scale="78" fitToHeight="0" orientation="landscape" r:id="rId1"/>
  <headerFooter>
    <oddFooter>&amp;R&amp;8Pág. &amp;P / &amp;N</oddFooter>
  </headerFooter>
  <rowBreaks count="1" manualBreakCount="1">
    <brk id="25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5">
    <pageSetUpPr fitToPage="1"/>
  </sheetPr>
  <dimension ref="A1:N14"/>
  <sheetViews>
    <sheetView showGridLines="0" zoomScale="75" zoomScaleNormal="75" workbookViewId="0">
      <pane ySplit="6" topLeftCell="A7" activePane="bottomLeft" state="frozen"/>
      <selection pane="bottomLeft" sqref="A1:M2"/>
    </sheetView>
  </sheetViews>
  <sheetFormatPr defaultColWidth="8" defaultRowHeight="17.100000000000001" customHeight="1" x14ac:dyDescent="0.2"/>
  <cols>
    <col min="1" max="1" width="11.125" style="196" bestFit="1" customWidth="1"/>
    <col min="2" max="2" width="23.75" style="43" customWidth="1"/>
    <col min="3" max="3" width="19.625" style="43" customWidth="1"/>
    <col min="4" max="4" width="0.875" style="46" customWidth="1"/>
    <col min="5" max="5" width="13.625" style="43" customWidth="1"/>
    <col min="6" max="6" width="13.25" style="43" customWidth="1"/>
    <col min="7" max="8" width="13.625" style="47" customWidth="1"/>
    <col min="9" max="9" width="0.875" style="46" customWidth="1"/>
    <col min="10" max="10" width="12.625" style="43" customWidth="1"/>
    <col min="11" max="12" width="13.625" style="47" customWidth="1"/>
    <col min="13" max="13" width="12.75" style="49" customWidth="1"/>
    <col min="14" max="14" width="11.625" style="49" customWidth="1"/>
    <col min="15" max="15" width="11.625" style="43" customWidth="1"/>
    <col min="16" max="16384" width="8" style="43"/>
  </cols>
  <sheetData>
    <row r="1" spans="1:14" ht="17.100000000000001" customHeight="1" x14ac:dyDescent="0.2">
      <c r="A1" s="390" t="s">
        <v>584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186"/>
    </row>
    <row r="2" spans="1:14" ht="17.100000000000001" customHeight="1" x14ac:dyDescent="0.2">
      <c r="A2" s="390"/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186"/>
    </row>
    <row r="3" spans="1:14" ht="17.100000000000001" customHeight="1" x14ac:dyDescent="0.2">
      <c r="A3" s="390" t="s">
        <v>300</v>
      </c>
      <c r="B3" s="390"/>
    </row>
    <row r="4" spans="1:14" ht="17.100000000000001" customHeight="1" x14ac:dyDescent="0.2">
      <c r="A4" s="417" t="s">
        <v>233</v>
      </c>
      <c r="B4" s="417"/>
      <c r="C4" s="417"/>
      <c r="D4" s="417"/>
      <c r="E4" s="417"/>
      <c r="F4" s="417"/>
      <c r="G4" s="417"/>
      <c r="H4" s="417"/>
      <c r="I4" s="417"/>
      <c r="J4" s="418"/>
      <c r="K4" s="419" t="s">
        <v>226</v>
      </c>
      <c r="L4" s="417"/>
      <c r="M4" s="417"/>
    </row>
    <row r="5" spans="1:14" ht="17.100000000000001" customHeight="1" x14ac:dyDescent="0.2">
      <c r="A5" s="417"/>
      <c r="B5" s="417"/>
      <c r="C5" s="417"/>
      <c r="D5" s="417"/>
      <c r="E5" s="417"/>
      <c r="F5" s="417"/>
      <c r="G5" s="417"/>
      <c r="H5" s="417"/>
      <c r="I5" s="417"/>
      <c r="J5" s="418"/>
      <c r="K5" s="187" t="s">
        <v>234</v>
      </c>
      <c r="L5" s="187" t="s">
        <v>231</v>
      </c>
      <c r="M5" s="187" t="s">
        <v>235</v>
      </c>
    </row>
    <row r="6" spans="1:14" ht="17.100000000000001" customHeight="1" x14ac:dyDescent="0.2">
      <c r="A6" s="188"/>
      <c r="B6" s="188"/>
      <c r="C6" s="188"/>
      <c r="D6" s="188"/>
      <c r="E6" s="188"/>
      <c r="F6" s="188"/>
      <c r="G6" s="188"/>
      <c r="H6" s="188"/>
      <c r="I6" s="188"/>
      <c r="J6" s="188"/>
      <c r="K6" s="187"/>
      <c r="L6" s="187" t="s">
        <v>236</v>
      </c>
      <c r="M6" s="187" t="s">
        <v>237</v>
      </c>
    </row>
    <row r="7" spans="1:14" ht="17.100000000000001" customHeight="1" x14ac:dyDescent="0.2">
      <c r="A7" s="193" t="s">
        <v>284</v>
      </c>
      <c r="B7" s="416" t="s">
        <v>285</v>
      </c>
      <c r="C7" s="416"/>
      <c r="D7" s="416"/>
      <c r="E7" s="416"/>
      <c r="F7" s="416"/>
      <c r="G7" s="416"/>
      <c r="H7" s="416"/>
      <c r="I7" s="416"/>
      <c r="J7" s="416"/>
      <c r="K7" s="76">
        <v>0</v>
      </c>
      <c r="L7" s="194" t="s">
        <v>364</v>
      </c>
      <c r="M7" s="77">
        <v>0</v>
      </c>
    </row>
    <row r="8" spans="1:14" ht="17.100000000000001" customHeight="1" x14ac:dyDescent="0.2">
      <c r="A8" s="193" t="s">
        <v>450</v>
      </c>
      <c r="B8" s="416" t="s">
        <v>451</v>
      </c>
      <c r="C8" s="416"/>
      <c r="D8" s="416"/>
      <c r="E8" s="416"/>
      <c r="F8" s="416"/>
      <c r="G8" s="416"/>
      <c r="H8" s="416"/>
      <c r="I8" s="416"/>
      <c r="J8" s="416"/>
      <c r="K8" s="76">
        <v>1718</v>
      </c>
      <c r="L8" s="194">
        <v>681.9799999999999</v>
      </c>
      <c r="M8" s="77" t="s">
        <v>364</v>
      </c>
    </row>
    <row r="9" spans="1:14" ht="17.100000000000001" customHeight="1" x14ac:dyDescent="0.2">
      <c r="A9" s="193" t="s">
        <v>452</v>
      </c>
      <c r="B9" s="416" t="s">
        <v>453</v>
      </c>
      <c r="C9" s="416"/>
      <c r="D9" s="416"/>
      <c r="E9" s="416"/>
      <c r="F9" s="416"/>
      <c r="G9" s="416"/>
      <c r="H9" s="416"/>
      <c r="I9" s="416"/>
      <c r="J9" s="416"/>
      <c r="K9" s="76">
        <v>18</v>
      </c>
      <c r="L9" s="194">
        <v>15.33</v>
      </c>
      <c r="M9" s="77" t="s">
        <v>364</v>
      </c>
    </row>
    <row r="10" spans="1:14" ht="17.100000000000001" customHeight="1" x14ac:dyDescent="0.2">
      <c r="A10" s="193" t="s">
        <v>454</v>
      </c>
      <c r="B10" s="416" t="s">
        <v>455</v>
      </c>
      <c r="C10" s="416"/>
      <c r="D10" s="416"/>
      <c r="E10" s="416"/>
      <c r="F10" s="416"/>
      <c r="G10" s="416"/>
      <c r="H10" s="416"/>
      <c r="I10" s="416"/>
      <c r="J10" s="416"/>
      <c r="K10" s="76">
        <v>0</v>
      </c>
      <c r="L10" s="194">
        <v>0</v>
      </c>
      <c r="M10" s="77" t="s">
        <v>364</v>
      </c>
    </row>
    <row r="11" spans="1:14" ht="17.100000000000001" customHeight="1" x14ac:dyDescent="0.2">
      <c r="A11" s="193" t="s">
        <v>456</v>
      </c>
      <c r="B11" s="416" t="s">
        <v>457</v>
      </c>
      <c r="C11" s="416"/>
      <c r="D11" s="416"/>
      <c r="E11" s="416"/>
      <c r="F11" s="416"/>
      <c r="G11" s="416"/>
      <c r="H11" s="416"/>
      <c r="I11" s="416"/>
      <c r="J11" s="416"/>
      <c r="K11" s="76">
        <v>17</v>
      </c>
      <c r="L11" s="194">
        <v>21.34</v>
      </c>
      <c r="M11" s="77" t="s">
        <v>364</v>
      </c>
    </row>
    <row r="12" spans="1:14" ht="17.100000000000001" customHeight="1" x14ac:dyDescent="0.2">
      <c r="A12" s="193" t="s">
        <v>458</v>
      </c>
      <c r="B12" s="416" t="s">
        <v>459</v>
      </c>
      <c r="C12" s="416"/>
      <c r="D12" s="416"/>
      <c r="E12" s="416"/>
      <c r="F12" s="416"/>
      <c r="G12" s="416"/>
      <c r="H12" s="416"/>
      <c r="I12" s="416"/>
      <c r="J12" s="416"/>
      <c r="K12" s="76">
        <v>75</v>
      </c>
      <c r="L12" s="194">
        <v>75.710000000000022</v>
      </c>
      <c r="M12" s="77" t="s">
        <v>364</v>
      </c>
    </row>
    <row r="13" spans="1:14" ht="17.100000000000001" customHeight="1" x14ac:dyDescent="0.2">
      <c r="A13" s="193" t="s">
        <v>460</v>
      </c>
      <c r="B13" s="416" t="s">
        <v>461</v>
      </c>
      <c r="C13" s="416"/>
      <c r="D13" s="416"/>
      <c r="E13" s="416"/>
      <c r="F13" s="416"/>
      <c r="G13" s="416"/>
      <c r="H13" s="416"/>
      <c r="I13" s="416"/>
      <c r="J13" s="416"/>
      <c r="K13" s="76">
        <v>11</v>
      </c>
      <c r="L13" s="194">
        <v>443.75999999999993</v>
      </c>
      <c r="M13" s="77" t="s">
        <v>364</v>
      </c>
    </row>
    <row r="14" spans="1:14" ht="17.100000000000001" customHeight="1" x14ac:dyDescent="0.2">
      <c r="A14" s="193" t="s">
        <v>462</v>
      </c>
      <c r="B14" s="416" t="s">
        <v>463</v>
      </c>
      <c r="C14" s="416"/>
      <c r="D14" s="416"/>
      <c r="E14" s="416"/>
      <c r="F14" s="416"/>
      <c r="G14" s="416"/>
      <c r="H14" s="416"/>
      <c r="I14" s="416"/>
      <c r="J14" s="416"/>
      <c r="K14" s="76">
        <v>0</v>
      </c>
      <c r="L14" s="194">
        <v>0</v>
      </c>
      <c r="M14" s="77" t="s">
        <v>364</v>
      </c>
    </row>
  </sheetData>
  <sheetProtection password="C43B" sheet="1" objects="1" scenarios="1"/>
  <mergeCells count="12">
    <mergeCell ref="B12:J12"/>
    <mergeCell ref="B13:J13"/>
    <mergeCell ref="B14:J14"/>
    <mergeCell ref="A1:M2"/>
    <mergeCell ref="A3:B3"/>
    <mergeCell ref="A4:J5"/>
    <mergeCell ref="K4:M4"/>
    <mergeCell ref="B7:J7"/>
    <mergeCell ref="B8:J8"/>
    <mergeCell ref="B9:J9"/>
    <mergeCell ref="B10:J10"/>
    <mergeCell ref="B11:J11"/>
  </mergeCells>
  <printOptions horizontalCentered="1"/>
  <pageMargins left="0.23622047244094491" right="0.23622047244094491" top="0.55118110236220474" bottom="0.35433070866141736" header="0.31496062992125984" footer="0.31496062992125984"/>
  <pageSetup paperSize="9" scale="78" fitToHeight="0" orientation="landscape" r:id="rId1"/>
  <headerFooter>
    <oddFooter>&amp;R&amp;8Pág. &amp;P / 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6">
    <pageSetUpPr fitToPage="1"/>
  </sheetPr>
  <dimension ref="A1:AA12"/>
  <sheetViews>
    <sheetView showGridLines="0" workbookViewId="0">
      <selection sqref="A1:F1"/>
    </sheetView>
  </sheetViews>
  <sheetFormatPr defaultRowHeight="15" x14ac:dyDescent="0.25"/>
  <cols>
    <col min="1" max="1" width="19.5" style="120" bestFit="1" customWidth="1"/>
    <col min="2" max="2" width="10.75" style="120" bestFit="1" customWidth="1"/>
    <col min="3" max="3" width="9" style="120"/>
    <col min="4" max="4" width="9.875" style="120" bestFit="1" customWidth="1"/>
    <col min="5" max="5" width="9" style="120"/>
    <col min="6" max="6" width="10.375" style="120" bestFit="1" customWidth="1"/>
    <col min="7" max="16384" width="9" style="120"/>
  </cols>
  <sheetData>
    <row r="1" spans="1:27" ht="15" customHeight="1" x14ac:dyDescent="0.25">
      <c r="A1" s="390" t="s">
        <v>585</v>
      </c>
      <c r="B1" s="390"/>
      <c r="C1" s="390"/>
      <c r="D1" s="390"/>
      <c r="E1" s="390"/>
      <c r="F1" s="390"/>
      <c r="AA1" s="197" t="s">
        <v>586</v>
      </c>
    </row>
    <row r="2" spans="1:27" x14ac:dyDescent="0.25">
      <c r="A2" s="180"/>
      <c r="B2" s="180"/>
      <c r="C2" s="180"/>
      <c r="D2" s="180"/>
      <c r="E2" s="180"/>
      <c r="AA2" s="198" t="s">
        <v>587</v>
      </c>
    </row>
    <row r="3" spans="1:27" x14ac:dyDescent="0.25">
      <c r="B3" s="197"/>
      <c r="D3" s="197"/>
    </row>
    <row r="4" spans="1:27" x14ac:dyDescent="0.25">
      <c r="A4" s="199"/>
      <c r="B4" s="421">
        <v>2016</v>
      </c>
      <c r="C4" s="422"/>
      <c r="D4" s="421">
        <v>2015</v>
      </c>
      <c r="E4" s="422"/>
      <c r="F4" s="200" t="s">
        <v>365</v>
      </c>
    </row>
    <row r="5" spans="1:27" x14ac:dyDescent="0.25">
      <c r="A5" s="201" t="s">
        <v>294</v>
      </c>
      <c r="B5" s="201" t="s">
        <v>234</v>
      </c>
      <c r="C5" s="201" t="s">
        <v>295</v>
      </c>
      <c r="D5" s="201" t="s">
        <v>234</v>
      </c>
      <c r="E5" s="201" t="s">
        <v>295</v>
      </c>
      <c r="F5" s="202" t="s">
        <v>295</v>
      </c>
    </row>
    <row r="6" spans="1:27" x14ac:dyDescent="0.25">
      <c r="A6" s="203" t="s">
        <v>359</v>
      </c>
      <c r="B6" s="64">
        <v>88678</v>
      </c>
      <c r="C6" s="204">
        <f>+B6/$B$12</f>
        <v>0.49218251347316189</v>
      </c>
      <c r="D6" s="64">
        <v>88521</v>
      </c>
      <c r="E6" s="204">
        <f>+D6/$D$12</f>
        <v>0.49181338859596974</v>
      </c>
      <c r="F6" s="205">
        <f>(+B6-D6)/D6</f>
        <v>1.7735904474644436E-3</v>
      </c>
    </row>
    <row r="7" spans="1:27" x14ac:dyDescent="0.25">
      <c r="A7" s="203" t="s">
        <v>360</v>
      </c>
      <c r="B7" s="64">
        <v>42738</v>
      </c>
      <c r="C7" s="204">
        <f t="shared" ref="C7:C11" si="0">+B7/$B$12</f>
        <v>0.23720535263330245</v>
      </c>
      <c r="D7" s="64">
        <v>42884</v>
      </c>
      <c r="E7" s="204">
        <f t="shared" ref="E7:E11" si="1">+D7/$D$12</f>
        <v>0.23825900471695494</v>
      </c>
      <c r="F7" s="205">
        <f t="shared" ref="F7:F12" si="2">(+B7-D7)/D7</f>
        <v>-3.404533159220222E-3</v>
      </c>
    </row>
    <row r="8" spans="1:27" x14ac:dyDescent="0.25">
      <c r="A8" s="203" t="s">
        <v>361</v>
      </c>
      <c r="B8" s="64">
        <v>10555</v>
      </c>
      <c r="C8" s="204">
        <f t="shared" si="0"/>
        <v>5.8582584515992964E-2</v>
      </c>
      <c r="D8" s="64">
        <v>10847</v>
      </c>
      <c r="E8" s="204">
        <f t="shared" si="1"/>
        <v>6.0264793959630865E-2</v>
      </c>
      <c r="F8" s="205">
        <f t="shared" si="2"/>
        <v>-2.6919885682677239E-2</v>
      </c>
    </row>
    <row r="9" spans="1:27" x14ac:dyDescent="0.25">
      <c r="A9" s="203" t="s">
        <v>362</v>
      </c>
      <c r="B9" s="64">
        <v>22593</v>
      </c>
      <c r="C9" s="204">
        <f t="shared" si="0"/>
        <v>0.1253961470364594</v>
      </c>
      <c r="D9" s="64">
        <v>22351</v>
      </c>
      <c r="E9" s="204">
        <f t="shared" si="1"/>
        <v>0.1241798109884493</v>
      </c>
      <c r="F9" s="205">
        <f t="shared" si="2"/>
        <v>1.0827256051183393E-2</v>
      </c>
    </row>
    <row r="10" spans="1:27" x14ac:dyDescent="0.25">
      <c r="A10" s="203" t="s">
        <v>363</v>
      </c>
      <c r="B10" s="64">
        <v>4409</v>
      </c>
      <c r="C10" s="204">
        <f t="shared" si="0"/>
        <v>2.4470925166367879E-2</v>
      </c>
      <c r="D10" s="64">
        <v>4350</v>
      </c>
      <c r="E10" s="204">
        <f t="shared" si="1"/>
        <v>2.4168143608776092E-2</v>
      </c>
      <c r="F10" s="205">
        <f t="shared" si="2"/>
        <v>1.3563218390804597E-2</v>
      </c>
    </row>
    <row r="11" spans="1:27" x14ac:dyDescent="0.25">
      <c r="A11" s="203" t="s">
        <v>446</v>
      </c>
      <c r="B11" s="64">
        <v>11200</v>
      </c>
      <c r="C11" s="204">
        <f t="shared" si="0"/>
        <v>6.216247717471541E-2</v>
      </c>
      <c r="D11" s="64">
        <v>11036</v>
      </c>
      <c r="E11" s="204">
        <f t="shared" si="1"/>
        <v>6.1314858130219071E-2</v>
      </c>
      <c r="F11" s="205">
        <f t="shared" si="2"/>
        <v>1.4860456687205509E-2</v>
      </c>
    </row>
    <row r="12" spans="1:27" x14ac:dyDescent="0.25">
      <c r="A12" s="206" t="s">
        <v>296</v>
      </c>
      <c r="B12" s="207">
        <v>180173</v>
      </c>
      <c r="C12" s="208">
        <f>SUM(C6:C11)</f>
        <v>1</v>
      </c>
      <c r="D12" s="207">
        <v>179989</v>
      </c>
      <c r="E12" s="208">
        <f>SUM(E6:E11)</f>
        <v>1</v>
      </c>
      <c r="F12" s="209">
        <f t="shared" si="2"/>
        <v>1.0222846951758163E-3</v>
      </c>
    </row>
  </sheetData>
  <sheetProtection password="C43B" sheet="1" objects="1" scenarios="1"/>
  <mergeCells count="3">
    <mergeCell ref="B4:C4"/>
    <mergeCell ref="D4:E4"/>
    <mergeCell ref="A1:F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headerFooter>
    <oddFooter>&amp;R&amp;8Pág. &amp;P / 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7">
    <pageSetUpPr fitToPage="1"/>
  </sheetPr>
  <dimension ref="A1:AA12"/>
  <sheetViews>
    <sheetView showGridLines="0" workbookViewId="0">
      <selection sqref="A1:E2"/>
    </sheetView>
  </sheetViews>
  <sheetFormatPr defaultRowHeight="15" x14ac:dyDescent="0.25"/>
  <cols>
    <col min="1" max="1" width="19.5" style="120" bestFit="1" customWidth="1"/>
    <col min="2" max="2" width="10.75" style="120" bestFit="1" customWidth="1"/>
    <col min="3" max="3" width="9" style="120"/>
    <col min="4" max="4" width="13" style="120" bestFit="1" customWidth="1"/>
    <col min="5" max="5" width="8.625" style="120" bestFit="1" customWidth="1"/>
    <col min="6" max="16384" width="9" style="120"/>
  </cols>
  <sheetData>
    <row r="1" spans="1:27" ht="15" customHeight="1" x14ac:dyDescent="0.25">
      <c r="A1" s="390" t="s">
        <v>590</v>
      </c>
      <c r="B1" s="390"/>
      <c r="C1" s="390"/>
      <c r="D1" s="390"/>
      <c r="E1" s="390"/>
      <c r="AA1" s="198" t="s">
        <v>588</v>
      </c>
    </row>
    <row r="2" spans="1:27" x14ac:dyDescent="0.25">
      <c r="A2" s="390"/>
      <c r="B2" s="390"/>
      <c r="C2" s="390"/>
      <c r="D2" s="390"/>
      <c r="E2" s="390"/>
      <c r="AA2" s="198" t="s">
        <v>589</v>
      </c>
    </row>
    <row r="4" spans="1:27" x14ac:dyDescent="0.25">
      <c r="A4" s="400" t="s">
        <v>294</v>
      </c>
      <c r="B4" s="423">
        <v>2016</v>
      </c>
      <c r="C4" s="424"/>
      <c r="D4" s="424"/>
      <c r="E4" s="424"/>
    </row>
    <row r="5" spans="1:27" x14ac:dyDescent="0.25">
      <c r="A5" s="400"/>
      <c r="B5" s="425" t="s">
        <v>226</v>
      </c>
      <c r="C5" s="426"/>
      <c r="D5" s="425" t="s">
        <v>231</v>
      </c>
      <c r="E5" s="427"/>
    </row>
    <row r="6" spans="1:27" x14ac:dyDescent="0.25">
      <c r="A6" s="400"/>
      <c r="B6" s="210" t="s">
        <v>234</v>
      </c>
      <c r="C6" s="201" t="s">
        <v>295</v>
      </c>
      <c r="D6" s="201" t="s">
        <v>236</v>
      </c>
      <c r="E6" s="211" t="s">
        <v>295</v>
      </c>
    </row>
    <row r="7" spans="1:27" x14ac:dyDescent="0.25">
      <c r="A7" s="212" t="s">
        <v>359</v>
      </c>
      <c r="B7" s="64">
        <v>42560</v>
      </c>
      <c r="C7" s="204">
        <f>+B7/$B$12</f>
        <v>0.51001210320075729</v>
      </c>
      <c r="D7" s="64">
        <v>365822.64</v>
      </c>
      <c r="E7" s="205">
        <f>+D7/$D$12</f>
        <v>0.13100887313521323</v>
      </c>
    </row>
    <row r="8" spans="1:27" x14ac:dyDescent="0.25">
      <c r="A8" s="212" t="s">
        <v>360</v>
      </c>
      <c r="B8" s="64">
        <v>17384</v>
      </c>
      <c r="C8" s="204">
        <f t="shared" ref="C8:C11" si="0">+B8/$B$12</f>
        <v>0.20831885343143716</v>
      </c>
      <c r="D8" s="64">
        <v>302444.71000000002</v>
      </c>
      <c r="E8" s="205">
        <f t="shared" ref="E8:E11" si="1">+D8/$D$12</f>
        <v>0.10831188753874381</v>
      </c>
    </row>
    <row r="9" spans="1:27" x14ac:dyDescent="0.25">
      <c r="A9" s="212" t="s">
        <v>361</v>
      </c>
      <c r="B9" s="64">
        <v>5839</v>
      </c>
      <c r="C9" s="204">
        <f t="shared" si="0"/>
        <v>6.9970880417979844E-2</v>
      </c>
      <c r="D9" s="64">
        <v>290247.7</v>
      </c>
      <c r="E9" s="205">
        <f t="shared" si="1"/>
        <v>0.10394387867051484</v>
      </c>
    </row>
    <row r="10" spans="1:27" x14ac:dyDescent="0.25">
      <c r="A10" s="212" t="s">
        <v>362</v>
      </c>
      <c r="B10" s="64">
        <v>15431</v>
      </c>
      <c r="C10" s="204">
        <f t="shared" si="0"/>
        <v>0.18491533751153399</v>
      </c>
      <c r="D10" s="64">
        <v>1787697.26</v>
      </c>
      <c r="E10" s="205">
        <f t="shared" si="1"/>
        <v>0.64021243611250611</v>
      </c>
    </row>
    <row r="11" spans="1:27" x14ac:dyDescent="0.25">
      <c r="A11" s="212" t="s">
        <v>363</v>
      </c>
      <c r="B11" s="64">
        <v>2235</v>
      </c>
      <c r="C11" s="204">
        <f t="shared" si="0"/>
        <v>2.6782825438291653E-2</v>
      </c>
      <c r="D11" s="64">
        <v>46137.79</v>
      </c>
      <c r="E11" s="205">
        <f t="shared" si="1"/>
        <v>1.6522924543022021E-2</v>
      </c>
    </row>
    <row r="12" spans="1:27" x14ac:dyDescent="0.25">
      <c r="A12" s="206" t="s">
        <v>296</v>
      </c>
      <c r="B12" s="207">
        <v>83449</v>
      </c>
      <c r="C12" s="208">
        <f>SUM(C7:C11)</f>
        <v>1</v>
      </c>
      <c r="D12" s="207">
        <v>2792350.1</v>
      </c>
      <c r="E12" s="208">
        <f>SUM(E7:E11)</f>
        <v>1</v>
      </c>
    </row>
  </sheetData>
  <sheetProtection password="C43B" sheet="1" objects="1" scenarios="1"/>
  <mergeCells count="5">
    <mergeCell ref="A1:E2"/>
    <mergeCell ref="A4:A6"/>
    <mergeCell ref="B4:E4"/>
    <mergeCell ref="B5:C5"/>
    <mergeCell ref="D5:E5"/>
  </mergeCells>
  <printOptions horizontalCentered="1"/>
  <pageMargins left="0" right="0" top="0.9055118110236221" bottom="0.74803149606299213" header="0.31496062992125984" footer="0.31496062992125984"/>
  <pageSetup paperSize="9" scale="43" orientation="landscape" r:id="rId1"/>
  <headerFooter>
    <oddFooter>&amp;R&amp;8Pág. &amp;P / &amp;N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8">
    <pageSetUpPr fitToPage="1"/>
  </sheetPr>
  <dimension ref="A1:AA12"/>
  <sheetViews>
    <sheetView showGridLines="0" workbookViewId="0">
      <selection sqref="A1:E2"/>
    </sheetView>
  </sheetViews>
  <sheetFormatPr defaultRowHeight="15" x14ac:dyDescent="0.25"/>
  <cols>
    <col min="1" max="1" width="19.5" style="120" bestFit="1" customWidth="1"/>
    <col min="2" max="2" width="10.75" style="120" bestFit="1" customWidth="1"/>
    <col min="3" max="3" width="9" style="120"/>
    <col min="4" max="4" width="13" style="120" bestFit="1" customWidth="1"/>
    <col min="5" max="5" width="8.625" style="120" bestFit="1" customWidth="1"/>
    <col min="6" max="16384" width="9" style="120"/>
  </cols>
  <sheetData>
    <row r="1" spans="1:27" ht="15" customHeight="1" x14ac:dyDescent="0.25">
      <c r="A1" s="390" t="s">
        <v>591</v>
      </c>
      <c r="B1" s="390"/>
      <c r="C1" s="390"/>
      <c r="D1" s="390"/>
      <c r="E1" s="390"/>
      <c r="AA1" s="198" t="s">
        <v>592</v>
      </c>
    </row>
    <row r="2" spans="1:27" x14ac:dyDescent="0.25">
      <c r="A2" s="390"/>
      <c r="B2" s="390"/>
      <c r="C2" s="390"/>
      <c r="D2" s="390"/>
      <c r="E2" s="390"/>
      <c r="AA2" s="197" t="s">
        <v>593</v>
      </c>
    </row>
    <row r="4" spans="1:27" x14ac:dyDescent="0.25">
      <c r="A4" s="400" t="s">
        <v>294</v>
      </c>
      <c r="B4" s="423">
        <v>2016</v>
      </c>
      <c r="C4" s="424"/>
      <c r="D4" s="424"/>
      <c r="E4" s="424"/>
    </row>
    <row r="5" spans="1:27" x14ac:dyDescent="0.25">
      <c r="A5" s="400"/>
      <c r="B5" s="425" t="s">
        <v>226</v>
      </c>
      <c r="C5" s="426"/>
      <c r="D5" s="425" t="s">
        <v>231</v>
      </c>
      <c r="E5" s="427"/>
    </row>
    <row r="6" spans="1:27" x14ac:dyDescent="0.25">
      <c r="A6" s="400"/>
      <c r="B6" s="210" t="s">
        <v>234</v>
      </c>
      <c r="C6" s="201" t="s">
        <v>295</v>
      </c>
      <c r="D6" s="201" t="s">
        <v>236</v>
      </c>
      <c r="E6" s="211" t="s">
        <v>295</v>
      </c>
    </row>
    <row r="7" spans="1:27" x14ac:dyDescent="0.25">
      <c r="A7" s="212" t="s">
        <v>359</v>
      </c>
      <c r="B7" s="64">
        <v>37657</v>
      </c>
      <c r="C7" s="204">
        <f>+B7/$B$12</f>
        <v>0.54718105201976175</v>
      </c>
      <c r="D7" s="64">
        <v>90935.26</v>
      </c>
      <c r="E7" s="205">
        <f>+D7/$D$12</f>
        <v>0.53053878339143856</v>
      </c>
    </row>
    <row r="8" spans="1:27" x14ac:dyDescent="0.25">
      <c r="A8" s="212" t="s">
        <v>360</v>
      </c>
      <c r="B8" s="64">
        <v>21647</v>
      </c>
      <c r="C8" s="204">
        <f t="shared" ref="C8:C11" si="0">+B8/$B$12</f>
        <v>0.31454519035164197</v>
      </c>
      <c r="D8" s="64">
        <v>45474.81</v>
      </c>
      <c r="E8" s="205">
        <f t="shared" ref="E8:E11" si="1">+D8/$D$12</f>
        <v>0.26531128159040646</v>
      </c>
    </row>
    <row r="9" spans="1:27" x14ac:dyDescent="0.25">
      <c r="A9" s="212" t="s">
        <v>361</v>
      </c>
      <c r="B9" s="64">
        <v>3521</v>
      </c>
      <c r="C9" s="204">
        <f t="shared" si="0"/>
        <v>5.1162452775355999E-2</v>
      </c>
      <c r="D9" s="64">
        <v>10123.57</v>
      </c>
      <c r="E9" s="205">
        <f t="shared" si="1"/>
        <v>5.9063409632062032E-2</v>
      </c>
    </row>
    <row r="10" spans="1:27" x14ac:dyDescent="0.25">
      <c r="A10" s="212" t="s">
        <v>362</v>
      </c>
      <c r="B10" s="64">
        <v>4811</v>
      </c>
      <c r="C10" s="204">
        <f t="shared" si="0"/>
        <v>6.9907003777971516E-2</v>
      </c>
      <c r="D10" s="64">
        <v>18556</v>
      </c>
      <c r="E10" s="205">
        <f t="shared" si="1"/>
        <v>0.10826029050350253</v>
      </c>
    </row>
    <row r="11" spans="1:27" x14ac:dyDescent="0.25">
      <c r="A11" s="212" t="s">
        <v>363</v>
      </c>
      <c r="B11" s="64">
        <v>1184</v>
      </c>
      <c r="C11" s="204">
        <f t="shared" si="0"/>
        <v>1.7204301075268817E-2</v>
      </c>
      <c r="D11" s="64">
        <v>6312.08</v>
      </c>
      <c r="E11" s="205">
        <f t="shared" si="1"/>
        <v>3.6826234882590445E-2</v>
      </c>
    </row>
    <row r="12" spans="1:27" x14ac:dyDescent="0.25">
      <c r="A12" s="206" t="s">
        <v>296</v>
      </c>
      <c r="B12" s="207">
        <v>68820</v>
      </c>
      <c r="C12" s="208">
        <f>SUM(C7:C11)</f>
        <v>1</v>
      </c>
      <c r="D12" s="207">
        <v>171401.72</v>
      </c>
      <c r="E12" s="208">
        <f>SUM(E7:E11)</f>
        <v>0.99999999999999989</v>
      </c>
    </row>
  </sheetData>
  <sheetProtection password="C43B" sheet="1" objects="1" scenarios="1"/>
  <mergeCells count="5">
    <mergeCell ref="A1:E2"/>
    <mergeCell ref="A4:A6"/>
    <mergeCell ref="B4:E4"/>
    <mergeCell ref="B5:C5"/>
    <mergeCell ref="D5:E5"/>
  </mergeCells>
  <printOptions horizontalCentered="1"/>
  <pageMargins left="0" right="0" top="1.04" bottom="0.74803149606299213" header="0.31496062992125984" footer="0.31496062992125984"/>
  <pageSetup paperSize="9" scale="43" orientation="landscape" r:id="rId1"/>
  <headerFooter>
    <oddFooter>&amp;R&amp;8Pág. &amp;P / &amp;N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9">
    <pageSetUpPr fitToPage="1"/>
  </sheetPr>
  <dimension ref="A1:AA13"/>
  <sheetViews>
    <sheetView showGridLines="0" workbookViewId="0">
      <selection sqref="A1:K1"/>
    </sheetView>
  </sheetViews>
  <sheetFormatPr defaultRowHeight="15" x14ac:dyDescent="0.25"/>
  <cols>
    <col min="1" max="1" width="19.5" style="120" bestFit="1" customWidth="1"/>
    <col min="2" max="2" width="10.75" style="120" bestFit="1" customWidth="1"/>
    <col min="3" max="3" width="9" style="120"/>
    <col min="4" max="4" width="13" style="120" bestFit="1" customWidth="1"/>
    <col min="5" max="5" width="8.625" style="120" bestFit="1" customWidth="1"/>
    <col min="6" max="6" width="9.875" style="120" bestFit="1" customWidth="1"/>
    <col min="7" max="7" width="9" style="120"/>
    <col min="8" max="8" width="11.5" style="120" bestFit="1" customWidth="1"/>
    <col min="9" max="9" width="9" style="120"/>
    <col min="10" max="10" width="15.25" style="120" bestFit="1" customWidth="1"/>
    <col min="11" max="11" width="8.875" style="120" customWidth="1"/>
    <col min="12" max="16384" width="9" style="120"/>
  </cols>
  <sheetData>
    <row r="1" spans="1:27" ht="15" customHeight="1" x14ac:dyDescent="0.25">
      <c r="A1" s="390" t="s">
        <v>594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AA1" s="197" t="s">
        <v>595</v>
      </c>
    </row>
    <row r="2" spans="1:27" x14ac:dyDescent="0.25">
      <c r="A2" s="180"/>
      <c r="B2" s="180"/>
      <c r="C2" s="180"/>
      <c r="D2" s="180"/>
      <c r="E2" s="180"/>
      <c r="AA2" s="197" t="s">
        <v>596</v>
      </c>
    </row>
    <row r="3" spans="1:27" x14ac:dyDescent="0.25">
      <c r="AA3" s="197" t="s">
        <v>597</v>
      </c>
    </row>
    <row r="4" spans="1:27" x14ac:dyDescent="0.25">
      <c r="A4" s="400" t="s">
        <v>294</v>
      </c>
      <c r="B4" s="423">
        <v>2016</v>
      </c>
      <c r="C4" s="424"/>
      <c r="D4" s="424"/>
      <c r="E4" s="428"/>
      <c r="F4" s="423">
        <v>2015</v>
      </c>
      <c r="G4" s="424"/>
      <c r="H4" s="424"/>
      <c r="I4" s="428"/>
      <c r="J4" s="429" t="s">
        <v>365</v>
      </c>
      <c r="K4" s="430"/>
      <c r="AA4" s="197" t="s">
        <v>598</v>
      </c>
    </row>
    <row r="5" spans="1:27" x14ac:dyDescent="0.25">
      <c r="A5" s="400"/>
      <c r="B5" s="425" t="s">
        <v>226</v>
      </c>
      <c r="C5" s="426"/>
      <c r="D5" s="425" t="s">
        <v>231</v>
      </c>
      <c r="E5" s="426"/>
      <c r="F5" s="425" t="s">
        <v>226</v>
      </c>
      <c r="G5" s="426"/>
      <c r="H5" s="425" t="s">
        <v>231</v>
      </c>
      <c r="I5" s="426"/>
      <c r="J5" s="213" t="s">
        <v>226</v>
      </c>
      <c r="K5" s="214" t="s">
        <v>231</v>
      </c>
    </row>
    <row r="6" spans="1:27" x14ac:dyDescent="0.25">
      <c r="A6" s="400"/>
      <c r="B6" s="201" t="s">
        <v>234</v>
      </c>
      <c r="C6" s="201" t="s">
        <v>295</v>
      </c>
      <c r="D6" s="201" t="s">
        <v>236</v>
      </c>
      <c r="E6" s="201" t="s">
        <v>295</v>
      </c>
      <c r="F6" s="201" t="s">
        <v>234</v>
      </c>
      <c r="G6" s="201" t="s">
        <v>295</v>
      </c>
      <c r="H6" s="201" t="s">
        <v>236</v>
      </c>
      <c r="I6" s="201" t="s">
        <v>295</v>
      </c>
      <c r="J6" s="215" t="s">
        <v>295</v>
      </c>
      <c r="K6" s="216" t="s">
        <v>295</v>
      </c>
    </row>
    <row r="7" spans="1:27" x14ac:dyDescent="0.25">
      <c r="A7" s="212" t="s">
        <v>359</v>
      </c>
      <c r="B7" s="64">
        <v>69274</v>
      </c>
      <c r="C7" s="204">
        <f>+B7/$B$13</f>
        <v>0.52253081297992066</v>
      </c>
      <c r="D7" s="64">
        <v>435202.53</v>
      </c>
      <c r="E7" s="204">
        <f>+D7/$D$13</f>
        <v>0.17727412386490587</v>
      </c>
      <c r="F7" s="64">
        <v>68087</v>
      </c>
      <c r="G7" s="204">
        <f>+F7/$F$13</f>
        <v>0.53028084549603571</v>
      </c>
      <c r="H7" s="64">
        <v>427122.53</v>
      </c>
      <c r="I7" s="204">
        <f>+H7/$H$13</f>
        <v>0.17911478385009494</v>
      </c>
      <c r="J7" s="217">
        <f>(+B7-F7)/F7</f>
        <v>1.7433577628622205E-2</v>
      </c>
      <c r="K7" s="205">
        <f>(+D7-H7)/H7</f>
        <v>1.8917288207671929E-2</v>
      </c>
    </row>
    <row r="8" spans="1:27" x14ac:dyDescent="0.25">
      <c r="A8" s="212" t="s">
        <v>360</v>
      </c>
      <c r="B8" s="64">
        <v>27197</v>
      </c>
      <c r="C8" s="204">
        <f t="shared" ref="C8:C11" si="0">+B8/$B$13</f>
        <v>0.20514580536153393</v>
      </c>
      <c r="D8" s="64">
        <v>289311.78999999998</v>
      </c>
      <c r="E8" s="204">
        <f t="shared" ref="E8:E11" si="1">+D8/$D$13</f>
        <v>0.11784741714630571</v>
      </c>
      <c r="F8" s="64">
        <v>26370</v>
      </c>
      <c r="G8" s="204">
        <f t="shared" ref="G8:G12" si="2">+F8/$F$13</f>
        <v>0.20537703079487218</v>
      </c>
      <c r="H8" s="64">
        <v>285434.57</v>
      </c>
      <c r="I8" s="204">
        <f t="shared" ref="I8:I12" si="3">+H8/$H$13</f>
        <v>0.11969762238694079</v>
      </c>
      <c r="J8" s="217">
        <f t="shared" ref="J8:J13" si="4">(+B8-F8)/F8</f>
        <v>3.136139552521805E-2</v>
      </c>
      <c r="K8" s="205">
        <f t="shared" ref="K8:K13" si="5">(+D8-H8)/H8</f>
        <v>1.3583568381363098E-2</v>
      </c>
    </row>
    <row r="9" spans="1:27" x14ac:dyDescent="0.25">
      <c r="A9" s="212" t="s">
        <v>361</v>
      </c>
      <c r="B9" s="64">
        <v>2112</v>
      </c>
      <c r="C9" s="204">
        <f t="shared" si="0"/>
        <v>1.5930725481617815E-2</v>
      </c>
      <c r="D9" s="64">
        <v>85438.59</v>
      </c>
      <c r="E9" s="204">
        <f t="shared" si="1"/>
        <v>3.4802305001542397E-2</v>
      </c>
      <c r="F9" s="64">
        <v>1953</v>
      </c>
      <c r="G9" s="204">
        <f t="shared" si="2"/>
        <v>1.5210517297777225E-2</v>
      </c>
      <c r="H9" s="64">
        <v>75059.55</v>
      </c>
      <c r="I9" s="204">
        <f t="shared" si="3"/>
        <v>3.1476389396118701E-2</v>
      </c>
      <c r="J9" s="217">
        <f t="shared" si="4"/>
        <v>8.1413210445468509E-2</v>
      </c>
      <c r="K9" s="205">
        <f t="shared" si="5"/>
        <v>0.13827740773825573</v>
      </c>
    </row>
    <row r="10" spans="1:27" x14ac:dyDescent="0.25">
      <c r="A10" s="212" t="s">
        <v>362</v>
      </c>
      <c r="B10" s="64">
        <v>19525</v>
      </c>
      <c r="C10" s="204">
        <f t="shared" si="0"/>
        <v>0.14727623817641469</v>
      </c>
      <c r="D10" s="64">
        <v>1599541.18</v>
      </c>
      <c r="E10" s="204">
        <f t="shared" si="1"/>
        <v>0.65155241921580209</v>
      </c>
      <c r="F10" s="64">
        <v>18773</v>
      </c>
      <c r="G10" s="204">
        <f t="shared" si="2"/>
        <v>0.1462094425146809</v>
      </c>
      <c r="H10" s="64">
        <v>1553563.79</v>
      </c>
      <c r="I10" s="204">
        <f t="shared" si="3"/>
        <v>0.65149043400539952</v>
      </c>
      <c r="J10" s="217">
        <f t="shared" si="4"/>
        <v>4.0057529430565175E-2</v>
      </c>
      <c r="K10" s="205">
        <f t="shared" si="5"/>
        <v>2.9594787350186565E-2</v>
      </c>
    </row>
    <row r="11" spans="1:27" x14ac:dyDescent="0.25">
      <c r="A11" s="212" t="s">
        <v>363</v>
      </c>
      <c r="B11" s="64">
        <v>3467</v>
      </c>
      <c r="C11" s="204">
        <f t="shared" si="0"/>
        <v>2.615143240756106E-2</v>
      </c>
      <c r="D11" s="64">
        <v>42182.17</v>
      </c>
      <c r="E11" s="204">
        <f t="shared" si="1"/>
        <v>1.7182361576506724E-2</v>
      </c>
      <c r="F11" s="64">
        <v>3169</v>
      </c>
      <c r="G11" s="204">
        <f t="shared" si="2"/>
        <v>2.4681069798594992E-2</v>
      </c>
      <c r="H11" s="64">
        <v>40313.760000000002</v>
      </c>
      <c r="I11" s="204">
        <f t="shared" si="3"/>
        <v>1.6905665005741099E-2</v>
      </c>
      <c r="J11" s="217">
        <f t="shared" si="4"/>
        <v>9.4035973493215519E-2</v>
      </c>
      <c r="K11" s="205">
        <f t="shared" si="5"/>
        <v>4.6346706434725916E-2</v>
      </c>
    </row>
    <row r="12" spans="1:27" x14ac:dyDescent="0.25">
      <c r="A12" s="212" t="s">
        <v>446</v>
      </c>
      <c r="B12" s="64">
        <v>10999</v>
      </c>
      <c r="C12" s="204">
        <f t="shared" ref="C12" si="6">+B12/$B$13</f>
        <v>8.2964985592951859E-2</v>
      </c>
      <c r="D12" s="64">
        <v>3293.03</v>
      </c>
      <c r="E12" s="204">
        <f t="shared" ref="E12" si="7">+D12/$D$13</f>
        <v>1.3413731949371962E-3</v>
      </c>
      <c r="F12" s="64">
        <v>10046</v>
      </c>
      <c r="G12" s="204">
        <f t="shared" si="2"/>
        <v>7.8241094098038907E-2</v>
      </c>
      <c r="H12" s="64">
        <v>3136.04</v>
      </c>
      <c r="I12" s="204">
        <f t="shared" si="3"/>
        <v>1.3151053557049581E-3</v>
      </c>
      <c r="J12" s="217">
        <f t="shared" si="4"/>
        <v>9.4863627314353965E-2</v>
      </c>
      <c r="K12" s="205">
        <f t="shared" si="5"/>
        <v>5.0059948214946311E-2</v>
      </c>
    </row>
    <row r="13" spans="1:27" x14ac:dyDescent="0.25">
      <c r="A13" s="206" t="s">
        <v>296</v>
      </c>
      <c r="B13" s="207">
        <v>132574</v>
      </c>
      <c r="C13" s="208">
        <f>SUM(C7:C12)</f>
        <v>0.99999999999999989</v>
      </c>
      <c r="D13" s="207">
        <v>2454969.29</v>
      </c>
      <c r="E13" s="208">
        <f>SUM(E7:E11)</f>
        <v>0.99865862680506279</v>
      </c>
      <c r="F13" s="207">
        <v>128398</v>
      </c>
      <c r="G13" s="208">
        <f>SUM(G7:G12)</f>
        <v>0.99999999999999989</v>
      </c>
      <c r="H13" s="207">
        <v>2384630.2400000002</v>
      </c>
      <c r="I13" s="208">
        <f>SUM(I7:I12)</f>
        <v>1</v>
      </c>
      <c r="J13" s="218">
        <f t="shared" si="4"/>
        <v>3.252387108833471E-2</v>
      </c>
      <c r="K13" s="209">
        <f t="shared" si="5"/>
        <v>2.9496837211961134E-2</v>
      </c>
    </row>
  </sheetData>
  <sheetProtection password="C43B" sheet="1" objects="1" scenarios="1"/>
  <mergeCells count="9">
    <mergeCell ref="A1:K1"/>
    <mergeCell ref="F4:I4"/>
    <mergeCell ref="F5:G5"/>
    <mergeCell ref="H5:I5"/>
    <mergeCell ref="J4:K4"/>
    <mergeCell ref="A4:A6"/>
    <mergeCell ref="B4:E4"/>
    <mergeCell ref="B5:C5"/>
    <mergeCell ref="D5:E5"/>
  </mergeCells>
  <printOptions horizontalCentered="1"/>
  <pageMargins left="0" right="0" top="0.74803149606299213" bottom="0.35433070866141736" header="0.31496062992125984" footer="0.31496062992125984"/>
  <pageSetup paperSize="9" scale="62" orientation="landscape" r:id="rId1"/>
  <headerFooter>
    <oddFooter>&amp;R&amp;8Pág.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>
    <pageSetUpPr fitToPage="1"/>
  </sheetPr>
  <dimension ref="B1:AB8"/>
  <sheetViews>
    <sheetView showGridLines="0" zoomScaleNormal="100" workbookViewId="0"/>
  </sheetViews>
  <sheetFormatPr defaultRowHeight="12.75" x14ac:dyDescent="0.2"/>
  <cols>
    <col min="1" max="1" width="2.125" style="1" customWidth="1"/>
    <col min="2" max="2" width="1.375" style="37" customWidth="1"/>
    <col min="3" max="3" width="78.25" style="1" customWidth="1"/>
    <col min="4" max="4" width="1.375" style="37" customWidth="1"/>
    <col min="5" max="16384" width="9" style="1"/>
  </cols>
  <sheetData>
    <row r="1" spans="2:28" x14ac:dyDescent="0.2">
      <c r="AB1" s="38" t="s">
        <v>423</v>
      </c>
    </row>
    <row r="4" spans="2:28" s="33" customFormat="1" ht="18" customHeight="1" x14ac:dyDescent="0.2">
      <c r="B4" s="35"/>
      <c r="C4" s="8" t="s">
        <v>426</v>
      </c>
      <c r="D4" s="35"/>
    </row>
    <row r="6" spans="2:28" x14ac:dyDescent="0.2">
      <c r="B6" s="39"/>
      <c r="C6" s="40"/>
      <c r="D6" s="40"/>
    </row>
    <row r="7" spans="2:28" ht="362.25" customHeight="1" x14ac:dyDescent="0.2">
      <c r="B7" s="39"/>
      <c r="C7" s="41" t="s">
        <v>557</v>
      </c>
      <c r="D7" s="40"/>
    </row>
    <row r="8" spans="2:28" x14ac:dyDescent="0.2">
      <c r="B8" s="42"/>
      <c r="C8" s="42"/>
      <c r="D8" s="42"/>
    </row>
  </sheetData>
  <sheetProtection password="C43B" sheet="1" objects="1" scenarios="1"/>
  <printOptions horizontalCentered="1"/>
  <pageMargins left="0.55118110236220474" right="0.55118110236220474" top="0.78740157480314965" bottom="0.55118110236220474" header="0.31496062992125984" footer="0.31496062992125984"/>
  <pageSetup paperSize="9" scale="99" orientation="portrait" r:id="rId1"/>
  <headerFooter>
    <oddFooter>&amp;R&amp;8Pág. &amp;P / &amp;N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0">
    <pageSetUpPr fitToPage="1"/>
  </sheetPr>
  <dimension ref="A1:AA13"/>
  <sheetViews>
    <sheetView showGridLines="0" zoomScale="85" zoomScaleNormal="85" workbookViewId="0">
      <selection sqref="A1:M1"/>
    </sheetView>
  </sheetViews>
  <sheetFormatPr defaultRowHeight="15" x14ac:dyDescent="0.25"/>
  <cols>
    <col min="1" max="1" width="19.5" style="120" bestFit="1" customWidth="1"/>
    <col min="2" max="2" width="9.875" style="120" customWidth="1"/>
    <col min="3" max="3" width="9" style="120"/>
    <col min="4" max="4" width="11.5" style="120" bestFit="1" customWidth="1"/>
    <col min="5" max="5" width="8.625" style="120" bestFit="1" customWidth="1"/>
    <col min="6" max="6" width="10.125" style="120" customWidth="1"/>
    <col min="7" max="7" width="9" style="120"/>
    <col min="8" max="8" width="10.625" style="120" customWidth="1"/>
    <col min="9" max="9" width="9" style="120"/>
    <col min="10" max="10" width="10.625" style="120" customWidth="1"/>
    <col min="11" max="11" width="9" style="120"/>
    <col min="12" max="12" width="10.625" style="120" customWidth="1"/>
    <col min="13" max="13" width="9" style="120"/>
    <col min="14" max="14" width="15.25" style="120" bestFit="1" customWidth="1"/>
    <col min="15" max="15" width="9.25" style="120" customWidth="1"/>
    <col min="16" max="16" width="9.5" style="120" bestFit="1" customWidth="1"/>
    <col min="17" max="16384" width="9" style="120"/>
  </cols>
  <sheetData>
    <row r="1" spans="1:27" ht="15" customHeight="1" x14ac:dyDescent="0.25">
      <c r="A1" s="390" t="s">
        <v>599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AA1" s="197" t="s">
        <v>600</v>
      </c>
    </row>
    <row r="2" spans="1:27" x14ac:dyDescent="0.25">
      <c r="A2" s="180"/>
      <c r="B2" s="180"/>
      <c r="C2" s="180"/>
      <c r="D2" s="180"/>
      <c r="E2" s="180"/>
      <c r="F2" s="180"/>
      <c r="G2" s="180"/>
      <c r="AA2" s="197" t="s">
        <v>601</v>
      </c>
    </row>
    <row r="3" spans="1:27" x14ac:dyDescent="0.25">
      <c r="AA3" s="197" t="s">
        <v>602</v>
      </c>
    </row>
    <row r="4" spans="1:27" x14ac:dyDescent="0.25">
      <c r="A4" s="400" t="s">
        <v>294</v>
      </c>
      <c r="B4" s="423">
        <v>2016</v>
      </c>
      <c r="C4" s="424"/>
      <c r="D4" s="424"/>
      <c r="E4" s="424"/>
      <c r="F4" s="424"/>
      <c r="G4" s="424"/>
      <c r="H4" s="423">
        <v>2015</v>
      </c>
      <c r="I4" s="424"/>
      <c r="J4" s="424"/>
      <c r="K4" s="424"/>
      <c r="L4" s="424"/>
      <c r="M4" s="424"/>
      <c r="N4" s="431" t="s">
        <v>365</v>
      </c>
      <c r="O4" s="432"/>
      <c r="P4" s="432"/>
      <c r="AA4" s="197" t="s">
        <v>603</v>
      </c>
    </row>
    <row r="5" spans="1:27" x14ac:dyDescent="0.25">
      <c r="A5" s="400"/>
      <c r="B5" s="425" t="s">
        <v>226</v>
      </c>
      <c r="C5" s="426"/>
      <c r="D5" s="425" t="s">
        <v>231</v>
      </c>
      <c r="E5" s="426"/>
      <c r="F5" s="425" t="s">
        <v>235</v>
      </c>
      <c r="G5" s="426"/>
      <c r="H5" s="425" t="s">
        <v>226</v>
      </c>
      <c r="I5" s="426"/>
      <c r="J5" s="425" t="s">
        <v>231</v>
      </c>
      <c r="K5" s="426"/>
      <c r="L5" s="425" t="s">
        <v>235</v>
      </c>
      <c r="M5" s="426"/>
      <c r="N5" s="213" t="s">
        <v>226</v>
      </c>
      <c r="O5" s="213" t="s">
        <v>231</v>
      </c>
      <c r="P5" s="214" t="s">
        <v>235</v>
      </c>
      <c r="AA5" s="197" t="s">
        <v>604</v>
      </c>
    </row>
    <row r="6" spans="1:27" x14ac:dyDescent="0.25">
      <c r="A6" s="400"/>
      <c r="B6" s="201" t="s">
        <v>234</v>
      </c>
      <c r="C6" s="201" t="s">
        <v>295</v>
      </c>
      <c r="D6" s="201" t="s">
        <v>236</v>
      </c>
      <c r="E6" s="201" t="s">
        <v>295</v>
      </c>
      <c r="F6" s="201" t="s">
        <v>297</v>
      </c>
      <c r="G6" s="201" t="s">
        <v>295</v>
      </c>
      <c r="H6" s="201" t="s">
        <v>234</v>
      </c>
      <c r="I6" s="201" t="s">
        <v>295</v>
      </c>
      <c r="J6" s="201" t="s">
        <v>236</v>
      </c>
      <c r="K6" s="201" t="s">
        <v>295</v>
      </c>
      <c r="L6" s="201" t="s">
        <v>297</v>
      </c>
      <c r="M6" s="201" t="s">
        <v>295</v>
      </c>
      <c r="N6" s="215" t="s">
        <v>295</v>
      </c>
      <c r="O6" s="219" t="s">
        <v>295</v>
      </c>
      <c r="P6" s="216" t="s">
        <v>295</v>
      </c>
      <c r="AA6" s="197" t="s">
        <v>605</v>
      </c>
    </row>
    <row r="7" spans="1:27" x14ac:dyDescent="0.25">
      <c r="A7" s="212" t="s">
        <v>359</v>
      </c>
      <c r="B7" s="64">
        <v>29506</v>
      </c>
      <c r="C7" s="204">
        <f t="shared" ref="C7:C12" si="0">+B7/$B$13</f>
        <v>0.49332062664058451</v>
      </c>
      <c r="D7" s="64">
        <v>192136.41</v>
      </c>
      <c r="E7" s="204">
        <f t="shared" ref="E7:E12" si="1">+D7/$D$13</f>
        <v>0.13641127283382001</v>
      </c>
      <c r="F7" s="64">
        <v>35591.25</v>
      </c>
      <c r="G7" s="204">
        <f t="shared" ref="G7:G12" si="2">+F7/$F$13</f>
        <v>0.4267768805132654</v>
      </c>
      <c r="H7" s="64">
        <v>30478</v>
      </c>
      <c r="I7" s="204">
        <f t="shared" ref="I7:I12" si="3">+H7/$H$13</f>
        <v>0.48926060294731433</v>
      </c>
      <c r="J7" s="64">
        <v>188560.51</v>
      </c>
      <c r="K7" s="204">
        <f t="shared" ref="K7:K12" si="4">+J7/$J$13</f>
        <v>0.13390376115019553</v>
      </c>
      <c r="L7" s="64">
        <v>37041.050000000003</v>
      </c>
      <c r="M7" s="204">
        <f t="shared" ref="M7:M12" si="5">+L7/$L$13</f>
        <v>0.40936099388794062</v>
      </c>
      <c r="N7" s="217">
        <f>(+B7-H7)/H7</f>
        <v>-3.1891856421025003E-2</v>
      </c>
      <c r="O7" s="204">
        <f>(+D7-J7)/J7</f>
        <v>1.8964204116758032E-2</v>
      </c>
      <c r="P7" s="205">
        <f>(+F7-L7)/L7</f>
        <v>-3.9140359142087029E-2</v>
      </c>
    </row>
    <row r="8" spans="1:27" x14ac:dyDescent="0.25">
      <c r="A8" s="212" t="s">
        <v>360</v>
      </c>
      <c r="B8" s="64">
        <v>11371</v>
      </c>
      <c r="C8" s="204">
        <f t="shared" si="0"/>
        <v>0.19011553058801892</v>
      </c>
      <c r="D8" s="64">
        <v>137297</v>
      </c>
      <c r="E8" s="204">
        <f t="shared" si="1"/>
        <v>9.7476883877787579E-2</v>
      </c>
      <c r="F8" s="64">
        <v>9211.51</v>
      </c>
      <c r="G8" s="204">
        <f t="shared" si="2"/>
        <v>0.11045578625692409</v>
      </c>
      <c r="H8" s="64">
        <v>12489</v>
      </c>
      <c r="I8" s="204">
        <f t="shared" si="3"/>
        <v>0.20048479789385815</v>
      </c>
      <c r="J8" s="64">
        <v>138832.42000000001</v>
      </c>
      <c r="K8" s="204">
        <f t="shared" si="4"/>
        <v>9.8590013399855736E-2</v>
      </c>
      <c r="L8" s="64">
        <v>11074.96</v>
      </c>
      <c r="M8" s="204">
        <f t="shared" si="5"/>
        <v>0.12239546753856022</v>
      </c>
      <c r="N8" s="217">
        <f t="shared" ref="N8:N13" si="6">(+B8-H8)/H8</f>
        <v>-8.9518776523340546E-2</v>
      </c>
      <c r="O8" s="204">
        <f t="shared" ref="O8:O13" si="7">(+D8-J8)/J8</f>
        <v>-1.1059520535621382E-2</v>
      </c>
      <c r="P8" s="205">
        <f t="shared" ref="P8:P13" si="8">(+F8-L8)/L8</f>
        <v>-0.16825794404675043</v>
      </c>
    </row>
    <row r="9" spans="1:27" x14ac:dyDescent="0.25">
      <c r="A9" s="212" t="s">
        <v>361</v>
      </c>
      <c r="B9" s="64">
        <v>3690</v>
      </c>
      <c r="C9" s="204">
        <f t="shared" si="0"/>
        <v>6.1694337162060492E-2</v>
      </c>
      <c r="D9" s="64">
        <v>108014.98</v>
      </c>
      <c r="E9" s="204">
        <f t="shared" si="1"/>
        <v>7.6687499818069937E-2</v>
      </c>
      <c r="F9" s="64">
        <v>6439.86</v>
      </c>
      <c r="G9" s="204">
        <f t="shared" si="2"/>
        <v>7.7220759645760043E-2</v>
      </c>
      <c r="H9" s="64">
        <v>4002</v>
      </c>
      <c r="I9" s="204">
        <f t="shared" si="3"/>
        <v>6.4243747391402067E-2</v>
      </c>
      <c r="J9" s="64">
        <v>115797.68</v>
      </c>
      <c r="K9" s="204">
        <f t="shared" si="4"/>
        <v>8.2232196362148013E-2</v>
      </c>
      <c r="L9" s="64">
        <v>7165.03</v>
      </c>
      <c r="M9" s="204">
        <f t="shared" si="5"/>
        <v>7.9184682994594136E-2</v>
      </c>
      <c r="N9" s="217">
        <f t="shared" si="6"/>
        <v>-7.7961019490254871E-2</v>
      </c>
      <c r="O9" s="204">
        <f t="shared" si="7"/>
        <v>-6.7209463954718246E-2</v>
      </c>
      <c r="P9" s="205">
        <f t="shared" si="8"/>
        <v>-0.10120962508182102</v>
      </c>
    </row>
    <row r="10" spans="1:27" x14ac:dyDescent="0.25">
      <c r="A10" s="212" t="s">
        <v>362</v>
      </c>
      <c r="B10" s="64">
        <v>12233</v>
      </c>
      <c r="C10" s="204">
        <f t="shared" si="0"/>
        <v>0.20452759525839728</v>
      </c>
      <c r="D10" s="64">
        <v>955291.79</v>
      </c>
      <c r="E10" s="204">
        <f t="shared" si="1"/>
        <v>0.67822943606367103</v>
      </c>
      <c r="F10" s="64">
        <v>31094.53</v>
      </c>
      <c r="G10" s="204">
        <f t="shared" si="2"/>
        <v>0.37285643281497971</v>
      </c>
      <c r="H10" s="64">
        <v>12231</v>
      </c>
      <c r="I10" s="204">
        <f t="shared" si="3"/>
        <v>0.19634314701255337</v>
      </c>
      <c r="J10" s="64">
        <v>949830.23</v>
      </c>
      <c r="K10" s="204">
        <f t="shared" si="4"/>
        <v>0.67450942008565462</v>
      </c>
      <c r="L10" s="64">
        <v>34117.08</v>
      </c>
      <c r="M10" s="204">
        <f t="shared" si="5"/>
        <v>0.37704659499000109</v>
      </c>
      <c r="N10" s="217">
        <f t="shared" si="6"/>
        <v>1.635189273158368E-4</v>
      </c>
      <c r="O10" s="204">
        <f t="shared" si="7"/>
        <v>5.7500380883856016E-3</v>
      </c>
      <c r="P10" s="205">
        <f t="shared" si="8"/>
        <v>-8.8593455242945846E-2</v>
      </c>
    </row>
    <row r="11" spans="1:27" x14ac:dyDescent="0.25">
      <c r="A11" s="212" t="s">
        <v>363</v>
      </c>
      <c r="B11" s="64">
        <v>1227</v>
      </c>
      <c r="C11" s="204">
        <f t="shared" si="0"/>
        <v>2.0514621056327433E-2</v>
      </c>
      <c r="D11" s="64">
        <v>14565.06</v>
      </c>
      <c r="E11" s="204">
        <f t="shared" si="1"/>
        <v>1.034076973490323E-2</v>
      </c>
      <c r="F11" s="64">
        <v>1058.3</v>
      </c>
      <c r="G11" s="204">
        <f t="shared" si="2"/>
        <v>1.2690140769070735E-2</v>
      </c>
      <c r="H11" s="64">
        <v>1258</v>
      </c>
      <c r="I11" s="204">
        <f t="shared" si="3"/>
        <v>2.019456127395897E-2</v>
      </c>
      <c r="J11" s="64">
        <v>14007.54</v>
      </c>
      <c r="K11" s="204">
        <f t="shared" si="4"/>
        <v>9.9472699265705736E-3</v>
      </c>
      <c r="L11" s="64">
        <v>1082.18</v>
      </c>
      <c r="M11" s="204">
        <f t="shared" si="5"/>
        <v>1.1959765729255828E-2</v>
      </c>
      <c r="N11" s="217">
        <f t="shared" si="6"/>
        <v>-2.4642289348171701E-2</v>
      </c>
      <c r="O11" s="204">
        <f t="shared" si="7"/>
        <v>3.9801421234563567E-2</v>
      </c>
      <c r="P11" s="205">
        <f t="shared" si="8"/>
        <v>-2.2066569332273845E-2</v>
      </c>
    </row>
    <row r="12" spans="1:27" x14ac:dyDescent="0.25">
      <c r="A12" s="212" t="s">
        <v>446</v>
      </c>
      <c r="B12" s="64">
        <v>1784</v>
      </c>
      <c r="C12" s="204">
        <f t="shared" si="0"/>
        <v>2.9827289294611359E-2</v>
      </c>
      <c r="D12" s="64">
        <v>1203.06</v>
      </c>
      <c r="E12" s="204">
        <f t="shared" si="1"/>
        <v>8.5413767174818912E-4</v>
      </c>
      <c r="F12" s="64">
        <v>0</v>
      </c>
      <c r="G12" s="204">
        <f t="shared" si="2"/>
        <v>0</v>
      </c>
      <c r="H12" s="64">
        <v>1836</v>
      </c>
      <c r="I12" s="204">
        <f t="shared" si="3"/>
        <v>2.9473143480913091E-2</v>
      </c>
      <c r="J12" s="64">
        <v>1150.96</v>
      </c>
      <c r="K12" s="204">
        <f t="shared" si="4"/>
        <v>8.1733907557541641E-4</v>
      </c>
      <c r="L12" s="64">
        <v>4.75</v>
      </c>
      <c r="M12" s="204">
        <f t="shared" si="5"/>
        <v>5.2494859648085514E-5</v>
      </c>
      <c r="N12" s="217">
        <f t="shared" ref="N12" si="9">(+B12-H12)/H12</f>
        <v>-2.8322440087145968E-2</v>
      </c>
      <c r="O12" s="204">
        <f t="shared" si="7"/>
        <v>4.5266560088969128E-2</v>
      </c>
      <c r="P12" s="205">
        <f t="shared" si="8"/>
        <v>-1</v>
      </c>
    </row>
    <row r="13" spans="1:27" x14ac:dyDescent="0.25">
      <c r="A13" s="206" t="s">
        <v>296</v>
      </c>
      <c r="B13" s="207">
        <v>59811</v>
      </c>
      <c r="C13" s="208">
        <f>SUM(C7:C12)</f>
        <v>0.99999999999999989</v>
      </c>
      <c r="D13" s="207">
        <v>1408508.3</v>
      </c>
      <c r="E13" s="208">
        <f>SUM(E7:E12)</f>
        <v>1</v>
      </c>
      <c r="F13" s="207">
        <v>83395.45</v>
      </c>
      <c r="G13" s="208">
        <f>SUM(G7:G12)</f>
        <v>0.99999999999999989</v>
      </c>
      <c r="H13" s="207">
        <v>62294</v>
      </c>
      <c r="I13" s="220">
        <f t="shared" ref="I13:M13" si="10">SUM(I7:I11)</f>
        <v>0.97052685651908699</v>
      </c>
      <c r="J13" s="207">
        <v>1408179.34</v>
      </c>
      <c r="K13" s="208">
        <f t="shared" si="10"/>
        <v>0.99918266092442454</v>
      </c>
      <c r="L13" s="207">
        <v>90485.05</v>
      </c>
      <c r="M13" s="208">
        <f t="shared" si="10"/>
        <v>0.99994750514035191</v>
      </c>
      <c r="N13" s="218">
        <f t="shared" si="6"/>
        <v>-3.9859376504960346E-2</v>
      </c>
      <c r="O13" s="218">
        <f t="shared" si="7"/>
        <v>2.3360660865821446E-4</v>
      </c>
      <c r="P13" s="209">
        <f t="shared" si="8"/>
        <v>-7.8351064623382594E-2</v>
      </c>
    </row>
  </sheetData>
  <sheetProtection password="C43B" sheet="1" objects="1" scenarios="1"/>
  <mergeCells count="11">
    <mergeCell ref="N4:P4"/>
    <mergeCell ref="H4:M4"/>
    <mergeCell ref="H5:I5"/>
    <mergeCell ref="J5:K5"/>
    <mergeCell ref="L5:M5"/>
    <mergeCell ref="A1:M1"/>
    <mergeCell ref="A4:A6"/>
    <mergeCell ref="B4:G4"/>
    <mergeCell ref="B5:C5"/>
    <mergeCell ref="D5:E5"/>
    <mergeCell ref="F5:G5"/>
  </mergeCells>
  <printOptions horizontalCentered="1"/>
  <pageMargins left="0" right="0" top="0.9055118110236221" bottom="0.15748031496062992" header="0.51181102362204722" footer="0.11811023622047245"/>
  <pageSetup paperSize="9" scale="52" orientation="landscape" r:id="rId1"/>
  <headerFooter>
    <oddFooter>&amp;R&amp;8Pág. &amp;P / &amp;N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1">
    <pageSetUpPr fitToPage="1"/>
  </sheetPr>
  <dimension ref="A1:N42"/>
  <sheetViews>
    <sheetView showGridLines="0" topLeftCell="B1" zoomScaleNormal="100" workbookViewId="0">
      <selection activeCell="B1" sqref="B1:K1"/>
    </sheetView>
  </sheetViews>
  <sheetFormatPr defaultRowHeight="12.75" x14ac:dyDescent="0.2"/>
  <cols>
    <col min="1" max="1" width="8" style="221" hidden="1" customWidth="1"/>
    <col min="2" max="2" width="26.875" style="221" customWidth="1"/>
    <col min="3" max="3" width="10.625" style="221" customWidth="1"/>
    <col min="4" max="4" width="8.125" style="221" bestFit="1" customWidth="1"/>
    <col min="5" max="5" width="10.625" style="221" customWidth="1"/>
    <col min="6" max="6" width="8.125" style="221" bestFit="1" customWidth="1"/>
    <col min="7" max="7" width="10" style="221" bestFit="1" customWidth="1"/>
    <col min="8" max="10" width="9" style="221"/>
    <col min="11" max="11" width="12.5" style="221" bestFit="1" customWidth="1"/>
    <col min="12" max="12" width="9.375" style="221" bestFit="1" customWidth="1"/>
    <col min="13" max="16384" width="9" style="221"/>
  </cols>
  <sheetData>
    <row r="1" spans="1:14" ht="12.75" customHeight="1" x14ac:dyDescent="0.2">
      <c r="B1" s="390" t="s">
        <v>606</v>
      </c>
      <c r="C1" s="390"/>
      <c r="D1" s="390"/>
      <c r="E1" s="390"/>
      <c r="F1" s="390"/>
      <c r="G1" s="390"/>
      <c r="H1" s="390"/>
      <c r="I1" s="390"/>
      <c r="J1" s="390"/>
      <c r="K1" s="390"/>
    </row>
    <row r="2" spans="1:14" x14ac:dyDescent="0.2">
      <c r="B2" s="180"/>
      <c r="C2" s="180"/>
      <c r="D2" s="180"/>
      <c r="E2" s="180"/>
      <c r="F2" s="180"/>
    </row>
    <row r="4" spans="1:14" x14ac:dyDescent="0.2">
      <c r="B4" s="436" t="s">
        <v>298</v>
      </c>
      <c r="C4" s="429">
        <v>2016</v>
      </c>
      <c r="D4" s="430"/>
      <c r="E4" s="430"/>
      <c r="F4" s="430"/>
      <c r="G4" s="429">
        <v>2015</v>
      </c>
      <c r="H4" s="430"/>
      <c r="I4" s="430"/>
      <c r="J4" s="435"/>
      <c r="K4" s="433" t="s">
        <v>365</v>
      </c>
      <c r="L4" s="434"/>
      <c r="M4" s="222"/>
      <c r="N4" s="223"/>
    </row>
    <row r="5" spans="1:14" x14ac:dyDescent="0.2">
      <c r="B5" s="436"/>
      <c r="C5" s="429" t="s">
        <v>299</v>
      </c>
      <c r="D5" s="435"/>
      <c r="E5" s="429" t="s">
        <v>300</v>
      </c>
      <c r="F5" s="435"/>
      <c r="G5" s="429" t="s">
        <v>299</v>
      </c>
      <c r="H5" s="435"/>
      <c r="I5" s="429" t="s">
        <v>300</v>
      </c>
      <c r="J5" s="435"/>
      <c r="K5" s="317" t="s">
        <v>299</v>
      </c>
      <c r="L5" s="317" t="s">
        <v>300</v>
      </c>
      <c r="N5" s="223"/>
    </row>
    <row r="6" spans="1:14" x14ac:dyDescent="0.2">
      <c r="A6" s="224"/>
      <c r="B6" s="436"/>
      <c r="C6" s="225" t="s">
        <v>234</v>
      </c>
      <c r="D6" s="219" t="s">
        <v>295</v>
      </c>
      <c r="E6" s="225" t="s">
        <v>234</v>
      </c>
      <c r="F6" s="219" t="s">
        <v>295</v>
      </c>
      <c r="G6" s="225" t="s">
        <v>234</v>
      </c>
      <c r="H6" s="219" t="s">
        <v>295</v>
      </c>
      <c r="I6" s="225" t="s">
        <v>234</v>
      </c>
      <c r="J6" s="219" t="s">
        <v>295</v>
      </c>
      <c r="K6" s="216" t="s">
        <v>295</v>
      </c>
      <c r="L6" s="297" t="s">
        <v>295</v>
      </c>
    </row>
    <row r="7" spans="1:14" s="224" customFormat="1" x14ac:dyDescent="0.2">
      <c r="A7" s="226" t="s">
        <v>302</v>
      </c>
      <c r="B7" s="227" t="s">
        <v>303</v>
      </c>
      <c r="C7" s="64">
        <v>2288</v>
      </c>
      <c r="D7" s="204">
        <f>C7/$C$15</f>
        <v>1.354062483355329E-2</v>
      </c>
      <c r="E7" s="64">
        <v>253</v>
      </c>
      <c r="F7" s="204">
        <f>IFERROR(E7/$E$15,"-")</f>
        <v>2.2589285714285715E-2</v>
      </c>
      <c r="G7" s="64">
        <v>1909</v>
      </c>
      <c r="H7" s="204">
        <f>+G7/$G$15</f>
        <v>1.1299000313696709E-2</v>
      </c>
      <c r="I7" s="64">
        <v>204</v>
      </c>
      <c r="J7" s="204">
        <f>+I7/$I$15</f>
        <v>1.8484958318231243E-2</v>
      </c>
      <c r="K7" s="205">
        <f>(+C7-G7)/G7</f>
        <v>0.19853326348873757</v>
      </c>
      <c r="L7" s="205">
        <f>(+E7-I7)/I7</f>
        <v>0.24019607843137256</v>
      </c>
    </row>
    <row r="8" spans="1:14" x14ac:dyDescent="0.2">
      <c r="A8" s="226" t="s">
        <v>304</v>
      </c>
      <c r="B8" s="227" t="s">
        <v>389</v>
      </c>
      <c r="C8" s="64">
        <v>1902</v>
      </c>
      <c r="D8" s="204">
        <f>C8/$C$15</f>
        <v>1.1256236203417114E-2</v>
      </c>
      <c r="E8" s="64" t="s">
        <v>364</v>
      </c>
      <c r="F8" s="204" t="str">
        <f t="shared" ref="F8:F14" si="0">IFERROR(E8/$E$15,"-")</f>
        <v>-</v>
      </c>
      <c r="G8" s="64">
        <v>2459</v>
      </c>
      <c r="H8" s="204">
        <f t="shared" ref="H8:H14" si="1">+G8/$G$15</f>
        <v>1.4554343515652282E-2</v>
      </c>
      <c r="I8" s="64" t="s">
        <v>364</v>
      </c>
      <c r="J8" s="204" t="s">
        <v>364</v>
      </c>
      <c r="K8" s="205">
        <f>(+C8-G8)/G8</f>
        <v>-0.22651484343228956</v>
      </c>
      <c r="L8" s="205" t="s">
        <v>364</v>
      </c>
    </row>
    <row r="9" spans="1:14" x14ac:dyDescent="0.2">
      <c r="A9" s="228" t="s">
        <v>305</v>
      </c>
      <c r="B9" s="227" t="s">
        <v>306</v>
      </c>
      <c r="C9" s="64" t="s">
        <v>364</v>
      </c>
      <c r="D9" s="204" t="str">
        <f>IFERROR(C9/$C$15,"-")</f>
        <v>-</v>
      </c>
      <c r="E9" s="64">
        <v>10945</v>
      </c>
      <c r="F9" s="204">
        <f t="shared" si="0"/>
        <v>0.97723214285714288</v>
      </c>
      <c r="G9" s="64" t="s">
        <v>364</v>
      </c>
      <c r="H9" s="204" t="s">
        <v>364</v>
      </c>
      <c r="I9" s="64">
        <v>10831</v>
      </c>
      <c r="J9" s="204">
        <f>+I9/$I$15</f>
        <v>0.98142442914099315</v>
      </c>
      <c r="K9" s="205" t="s">
        <v>364</v>
      </c>
      <c r="L9" s="205">
        <f>(+E9-I9)/I9</f>
        <v>1.0525343920228972E-2</v>
      </c>
    </row>
    <row r="10" spans="1:14" x14ac:dyDescent="0.2">
      <c r="A10" s="226" t="s">
        <v>307</v>
      </c>
      <c r="B10" s="227" t="s">
        <v>308</v>
      </c>
      <c r="C10" s="64">
        <v>60615</v>
      </c>
      <c r="D10" s="204">
        <f>C10/$C$15</f>
        <v>0.35872595029975202</v>
      </c>
      <c r="E10" s="64">
        <v>1</v>
      </c>
      <c r="F10" s="204">
        <f t="shared" si="0"/>
        <v>8.9285714285714286E-5</v>
      </c>
      <c r="G10" s="64">
        <v>59364</v>
      </c>
      <c r="H10" s="204">
        <f t="shared" si="1"/>
        <v>0.3513639888016194</v>
      </c>
      <c r="I10" s="64">
        <v>1</v>
      </c>
      <c r="J10" s="204">
        <f>+I10/$I$15</f>
        <v>9.0612540775643347E-5</v>
      </c>
      <c r="K10" s="205">
        <f t="shared" ref="K10:K15" si="2">(+C10-G10)/G10</f>
        <v>2.1073377804730141E-2</v>
      </c>
      <c r="L10" s="205">
        <f>(+E10-I10)/I10</f>
        <v>0</v>
      </c>
    </row>
    <row r="11" spans="1:14" x14ac:dyDescent="0.2">
      <c r="A11" s="226" t="s">
        <v>309</v>
      </c>
      <c r="B11" s="227" t="s">
        <v>310</v>
      </c>
      <c r="C11" s="64">
        <v>72923</v>
      </c>
      <c r="D11" s="204">
        <f>C11/$C$15</f>
        <v>0.43156598983269517</v>
      </c>
      <c r="E11" s="64" t="s">
        <v>364</v>
      </c>
      <c r="F11" s="204" t="str">
        <f t="shared" si="0"/>
        <v>-</v>
      </c>
      <c r="G11" s="64">
        <v>75443</v>
      </c>
      <c r="H11" s="204">
        <f t="shared" si="1"/>
        <v>0.44653246760933513</v>
      </c>
      <c r="I11" s="64" t="s">
        <v>364</v>
      </c>
      <c r="J11" s="204" t="s">
        <v>364</v>
      </c>
      <c r="K11" s="205">
        <f t="shared" si="2"/>
        <v>-3.3402701377198682E-2</v>
      </c>
      <c r="L11" s="205" t="s">
        <v>364</v>
      </c>
    </row>
    <row r="12" spans="1:14" x14ac:dyDescent="0.2">
      <c r="A12" s="226" t="s">
        <v>311</v>
      </c>
      <c r="B12" s="227" t="s">
        <v>312</v>
      </c>
      <c r="C12" s="64">
        <v>18690</v>
      </c>
      <c r="D12" s="204">
        <f>C12/$C$15</f>
        <v>0.1106093872985625</v>
      </c>
      <c r="E12" s="64" t="s">
        <v>364</v>
      </c>
      <c r="F12" s="204" t="str">
        <f t="shared" si="0"/>
        <v>-</v>
      </c>
      <c r="G12" s="64">
        <v>16995</v>
      </c>
      <c r="H12" s="204">
        <f t="shared" si="1"/>
        <v>0.10059010494042722</v>
      </c>
      <c r="I12" s="64" t="s">
        <v>364</v>
      </c>
      <c r="J12" s="204" t="s">
        <v>364</v>
      </c>
      <c r="K12" s="205">
        <f t="shared" si="2"/>
        <v>9.9735216240070604E-2</v>
      </c>
      <c r="L12" s="205" t="s">
        <v>364</v>
      </c>
    </row>
    <row r="13" spans="1:14" x14ac:dyDescent="0.2">
      <c r="A13" s="226" t="s">
        <v>313</v>
      </c>
      <c r="B13" s="227" t="s">
        <v>314</v>
      </c>
      <c r="C13" s="64">
        <v>11439</v>
      </c>
      <c r="D13" s="204">
        <f>C13/$C$15</f>
        <v>6.7697206062507023E-2</v>
      </c>
      <c r="E13" s="64" t="s">
        <v>364</v>
      </c>
      <c r="F13" s="204" t="str">
        <f t="shared" si="0"/>
        <v>-</v>
      </c>
      <c r="G13" s="64">
        <v>11671</v>
      </c>
      <c r="H13" s="204">
        <f t="shared" si="1"/>
        <v>6.9078382745497269E-2</v>
      </c>
      <c r="I13" s="64" t="s">
        <v>364</v>
      </c>
      <c r="J13" s="204" t="s">
        <v>364</v>
      </c>
      <c r="K13" s="205">
        <f t="shared" si="2"/>
        <v>-1.987833090566361E-2</v>
      </c>
      <c r="L13" s="205" t="s">
        <v>364</v>
      </c>
    </row>
    <row r="14" spans="1:14" x14ac:dyDescent="0.2">
      <c r="A14" s="226" t="s">
        <v>315</v>
      </c>
      <c r="B14" s="227" t="s">
        <v>316</v>
      </c>
      <c r="C14" s="64">
        <v>1116</v>
      </c>
      <c r="D14" s="204">
        <f>C14/$C$15</f>
        <v>6.6046054695128803E-3</v>
      </c>
      <c r="E14" s="64" t="s">
        <v>364</v>
      </c>
      <c r="F14" s="204" t="str">
        <f t="shared" si="0"/>
        <v>-</v>
      </c>
      <c r="G14" s="64">
        <v>1112</v>
      </c>
      <c r="H14" s="204">
        <f t="shared" si="1"/>
        <v>6.5817120737719954E-3</v>
      </c>
      <c r="I14" s="64" t="s">
        <v>364</v>
      </c>
      <c r="J14" s="204" t="s">
        <v>364</v>
      </c>
      <c r="K14" s="205">
        <f t="shared" si="2"/>
        <v>3.5971223021582736E-3</v>
      </c>
      <c r="L14" s="205" t="s">
        <v>364</v>
      </c>
    </row>
    <row r="15" spans="1:14" x14ac:dyDescent="0.2">
      <c r="A15" s="224"/>
      <c r="B15" s="229" t="s">
        <v>296</v>
      </c>
      <c r="C15" s="230">
        <v>168973</v>
      </c>
      <c r="D15" s="231">
        <f>SUM(D7:D14)</f>
        <v>1</v>
      </c>
      <c r="E15" s="230">
        <v>11200</v>
      </c>
      <c r="F15" s="232">
        <f>SUM(F7:F14)</f>
        <v>0.99991071428571432</v>
      </c>
      <c r="G15" s="230">
        <f>SUM(G7:G14)</f>
        <v>168953</v>
      </c>
      <c r="H15" s="231">
        <f>SUM(H7:H14)</f>
        <v>1</v>
      </c>
      <c r="I15" s="230">
        <v>11036</v>
      </c>
      <c r="J15" s="231">
        <f>SUM(J7:J14)</f>
        <v>1</v>
      </c>
      <c r="K15" s="233">
        <f t="shared" si="2"/>
        <v>1.1837611643474812E-4</v>
      </c>
      <c r="L15" s="233">
        <f>(+E15-I15)/I15</f>
        <v>1.4860456687205509E-2</v>
      </c>
    </row>
    <row r="16" spans="1:14" ht="21" customHeight="1" x14ac:dyDescent="0.2">
      <c r="B16" s="234"/>
      <c r="C16" s="235"/>
      <c r="D16" s="235"/>
    </row>
    <row r="17" spans="1:4" ht="21" customHeight="1" x14ac:dyDescent="0.2"/>
    <row r="18" spans="1:4" ht="21" customHeight="1" x14ac:dyDescent="0.2"/>
    <row r="19" spans="1:4" ht="21" customHeight="1" x14ac:dyDescent="0.2">
      <c r="A19" s="236"/>
    </row>
    <row r="20" spans="1:4" ht="21" customHeight="1" x14ac:dyDescent="0.2"/>
    <row r="21" spans="1:4" ht="21" customHeight="1" x14ac:dyDescent="0.2">
      <c r="A21" s="235"/>
    </row>
    <row r="22" spans="1:4" ht="21" customHeight="1" x14ac:dyDescent="0.2"/>
    <row r="23" spans="1:4" ht="21" customHeight="1" x14ac:dyDescent="0.2"/>
    <row r="24" spans="1:4" ht="21" customHeight="1" x14ac:dyDescent="0.2"/>
    <row r="25" spans="1:4" ht="21" customHeight="1" x14ac:dyDescent="0.2"/>
    <row r="26" spans="1:4" ht="21" customHeight="1" x14ac:dyDescent="0.2">
      <c r="A26" s="237"/>
    </row>
    <row r="27" spans="1:4" ht="21" customHeight="1" x14ac:dyDescent="0.2"/>
    <row r="28" spans="1:4" ht="21" customHeight="1" x14ac:dyDescent="0.2"/>
    <row r="29" spans="1:4" ht="21" customHeight="1" x14ac:dyDescent="0.2"/>
    <row r="30" spans="1:4" ht="21" customHeight="1" x14ac:dyDescent="0.2"/>
    <row r="31" spans="1:4" ht="21" customHeight="1" x14ac:dyDescent="0.2"/>
    <row r="32" spans="1:4" ht="21" customHeight="1" x14ac:dyDescent="0.2">
      <c r="C32" s="238"/>
      <c r="D32" s="238"/>
    </row>
    <row r="33" spans="1:6" ht="21" customHeight="1" x14ac:dyDescent="0.2">
      <c r="C33" s="238"/>
      <c r="D33" s="238"/>
    </row>
    <row r="34" spans="1:6" ht="21" customHeight="1" x14ac:dyDescent="0.2">
      <c r="C34" s="238"/>
      <c r="D34" s="238"/>
    </row>
    <row r="35" spans="1:6" ht="21" customHeight="1" x14ac:dyDescent="0.2">
      <c r="C35" s="238"/>
      <c r="D35" s="238"/>
    </row>
    <row r="36" spans="1:6" ht="21" customHeight="1" x14ac:dyDescent="0.2"/>
    <row r="37" spans="1:6" ht="21" customHeight="1" x14ac:dyDescent="0.2"/>
    <row r="38" spans="1:6" s="238" customFormat="1" ht="9.75" customHeight="1" x14ac:dyDescent="0.2">
      <c r="A38" s="221"/>
      <c r="B38" s="221"/>
      <c r="C38" s="221"/>
      <c r="D38" s="221"/>
      <c r="F38" s="221"/>
    </row>
    <row r="39" spans="1:6" s="238" customFormat="1" ht="9.75" customHeight="1" x14ac:dyDescent="0.2">
      <c r="A39" s="221"/>
      <c r="B39" s="221"/>
      <c r="C39" s="221"/>
      <c r="D39" s="221"/>
    </row>
    <row r="40" spans="1:6" s="238" customFormat="1" ht="9.75" customHeight="1" x14ac:dyDescent="0.2">
      <c r="A40" s="221"/>
      <c r="B40" s="221"/>
      <c r="C40" s="221"/>
      <c r="D40" s="221"/>
    </row>
    <row r="41" spans="1:6" s="238" customFormat="1" ht="9.75" customHeight="1" x14ac:dyDescent="0.2">
      <c r="A41" s="221"/>
      <c r="B41" s="221"/>
      <c r="C41" s="221"/>
      <c r="D41" s="221"/>
    </row>
    <row r="42" spans="1:6" x14ac:dyDescent="0.2">
      <c r="F42" s="238"/>
    </row>
  </sheetData>
  <sheetProtection password="C43B" sheet="1" objects="1" scenarios="1"/>
  <mergeCells count="9">
    <mergeCell ref="K4:L4"/>
    <mergeCell ref="B1:K1"/>
    <mergeCell ref="G5:H5"/>
    <mergeCell ref="B4:B6"/>
    <mergeCell ref="C4:F4"/>
    <mergeCell ref="C5:D5"/>
    <mergeCell ref="E5:F5"/>
    <mergeCell ref="I5:J5"/>
    <mergeCell ref="G4:J4"/>
  </mergeCells>
  <printOptions horizontalCentered="1"/>
  <pageMargins left="0.23622047244094491" right="0.23622047244094491" top="1" bottom="0.74803149606299213" header="0.31496062992125984" footer="0.31496062992125984"/>
  <pageSetup paperSize="9" scale="89" orientation="landscape" r:id="rId1"/>
  <headerFooter>
    <oddFooter>&amp;R&amp;8Pág. &amp;P / &amp;N</oddFooter>
  </headerFooter>
  <ignoredErrors>
    <ignoredError sqref="D9" formula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2">
    <pageSetUpPr fitToPage="1"/>
  </sheetPr>
  <dimension ref="A1:F20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0.5" x14ac:dyDescent="0.15"/>
  <cols>
    <col min="1" max="1" width="40.625" style="27" customWidth="1"/>
    <col min="2" max="6" width="12.625" style="27" customWidth="1"/>
    <col min="7" max="16384" width="9" style="27"/>
  </cols>
  <sheetData>
    <row r="1" spans="1:6" ht="12.75" customHeight="1" x14ac:dyDescent="0.15">
      <c r="A1" s="390" t="s">
        <v>607</v>
      </c>
      <c r="B1" s="390"/>
      <c r="C1" s="390"/>
      <c r="D1" s="390"/>
      <c r="E1" s="390"/>
      <c r="F1" s="316"/>
    </row>
    <row r="2" spans="1:6" ht="12.75" x14ac:dyDescent="0.15">
      <c r="A2" s="390"/>
      <c r="B2" s="390"/>
      <c r="C2" s="390"/>
      <c r="D2" s="390"/>
      <c r="E2" s="390"/>
      <c r="F2" s="316"/>
    </row>
    <row r="3" spans="1:6" x14ac:dyDescent="0.15">
      <c r="A3" s="239"/>
      <c r="B3" s="239"/>
    </row>
    <row r="4" spans="1:6" ht="10.5" customHeight="1" x14ac:dyDescent="0.15">
      <c r="A4" s="437" t="s">
        <v>298</v>
      </c>
      <c r="B4" s="439" t="s">
        <v>372</v>
      </c>
      <c r="C4" s="440"/>
      <c r="D4" s="440"/>
      <c r="E4" s="440"/>
      <c r="F4" s="440"/>
    </row>
    <row r="5" spans="1:6" ht="10.5" customHeight="1" x14ac:dyDescent="0.15">
      <c r="A5" s="437"/>
      <c r="B5" s="438" t="s">
        <v>542</v>
      </c>
      <c r="C5" s="438" t="s">
        <v>541</v>
      </c>
      <c r="D5" s="438" t="s">
        <v>543</v>
      </c>
      <c r="E5" s="438" t="s">
        <v>544</v>
      </c>
      <c r="F5" s="438" t="s">
        <v>545</v>
      </c>
    </row>
    <row r="6" spans="1:6" x14ac:dyDescent="0.15">
      <c r="A6" s="437"/>
      <c r="B6" s="438"/>
      <c r="C6" s="438"/>
      <c r="D6" s="438"/>
      <c r="E6" s="438"/>
      <c r="F6" s="438"/>
    </row>
    <row r="7" spans="1:6" ht="39.950000000000003" customHeight="1" x14ac:dyDescent="0.15">
      <c r="A7" s="240" t="s">
        <v>366</v>
      </c>
      <c r="B7" s="139">
        <v>2820</v>
      </c>
      <c r="C7" s="139">
        <v>5670</v>
      </c>
      <c r="D7" s="139">
        <v>9496</v>
      </c>
      <c r="E7" s="192">
        <v>10740</v>
      </c>
      <c r="F7" s="192">
        <v>11071</v>
      </c>
    </row>
    <row r="8" spans="1:6" ht="39.950000000000003" customHeight="1" x14ac:dyDescent="0.15">
      <c r="A8" s="240" t="s">
        <v>367</v>
      </c>
      <c r="B8" s="139">
        <v>1378</v>
      </c>
      <c r="C8" s="139">
        <v>2794</v>
      </c>
      <c r="D8" s="139">
        <v>4395</v>
      </c>
      <c r="E8" s="192">
        <v>4834</v>
      </c>
      <c r="F8" s="192">
        <v>4953</v>
      </c>
    </row>
    <row r="9" spans="1:6" ht="39.950000000000003" customHeight="1" x14ac:dyDescent="0.15">
      <c r="A9" s="240" t="s">
        <v>368</v>
      </c>
      <c r="B9" s="139">
        <v>527</v>
      </c>
      <c r="C9" s="139">
        <v>1026</v>
      </c>
      <c r="D9" s="139">
        <v>1713</v>
      </c>
      <c r="E9" s="192">
        <v>2069</v>
      </c>
      <c r="F9" s="192">
        <v>2153</v>
      </c>
    </row>
    <row r="10" spans="1:6" ht="39.950000000000003" customHeight="1" x14ac:dyDescent="0.15">
      <c r="A10" s="240" t="s">
        <v>369</v>
      </c>
      <c r="B10" s="139">
        <v>381</v>
      </c>
      <c r="C10" s="139">
        <v>651</v>
      </c>
      <c r="D10" s="139">
        <v>963</v>
      </c>
      <c r="E10" s="192">
        <v>1082</v>
      </c>
      <c r="F10" s="192">
        <v>1095</v>
      </c>
    </row>
    <row r="11" spans="1:6" ht="39.950000000000003" customHeight="1" x14ac:dyDescent="0.15">
      <c r="A11" s="240" t="s">
        <v>370</v>
      </c>
      <c r="B11" s="139">
        <v>296</v>
      </c>
      <c r="C11" s="139">
        <v>483</v>
      </c>
      <c r="D11" s="139">
        <v>706</v>
      </c>
      <c r="E11" s="192">
        <v>775</v>
      </c>
      <c r="F11" s="192">
        <v>796</v>
      </c>
    </row>
    <row r="12" spans="1:6" ht="39.950000000000003" customHeight="1" x14ac:dyDescent="0.15">
      <c r="A12" s="240" t="s">
        <v>430</v>
      </c>
      <c r="B12" s="139">
        <v>1813</v>
      </c>
      <c r="C12" s="139">
        <v>3187</v>
      </c>
      <c r="D12" s="139">
        <v>4686</v>
      </c>
      <c r="E12" s="192">
        <v>4990</v>
      </c>
      <c r="F12" s="192">
        <v>5108</v>
      </c>
    </row>
    <row r="13" spans="1:6" ht="39.950000000000003" customHeight="1" x14ac:dyDescent="0.15">
      <c r="A13" s="240" t="s">
        <v>431</v>
      </c>
      <c r="B13" s="139">
        <v>940</v>
      </c>
      <c r="C13" s="139">
        <v>1829</v>
      </c>
      <c r="D13" s="139">
        <v>2783</v>
      </c>
      <c r="E13" s="192">
        <v>3134</v>
      </c>
      <c r="F13" s="192">
        <v>3191</v>
      </c>
    </row>
    <row r="14" spans="1:6" ht="39.950000000000003" customHeight="1" x14ac:dyDescent="0.15">
      <c r="A14" s="240" t="s">
        <v>314</v>
      </c>
      <c r="B14" s="139">
        <v>2621</v>
      </c>
      <c r="C14" s="139">
        <v>6330</v>
      </c>
      <c r="D14" s="139">
        <v>10856</v>
      </c>
      <c r="E14" s="192">
        <v>11676</v>
      </c>
      <c r="F14" s="192">
        <v>11777</v>
      </c>
    </row>
    <row r="15" spans="1:6" ht="39.950000000000003" customHeight="1" x14ac:dyDescent="0.15">
      <c r="A15" s="240" t="s">
        <v>312</v>
      </c>
      <c r="B15" s="139">
        <v>4499</v>
      </c>
      <c r="C15" s="139">
        <v>9435</v>
      </c>
      <c r="D15" s="139">
        <v>15670</v>
      </c>
      <c r="E15" s="192">
        <v>17002</v>
      </c>
      <c r="F15" s="192">
        <v>17263</v>
      </c>
    </row>
    <row r="16" spans="1:6" ht="39.950000000000003" customHeight="1" x14ac:dyDescent="0.15">
      <c r="A16" s="240" t="s">
        <v>316</v>
      </c>
      <c r="B16" s="139">
        <v>202</v>
      </c>
      <c r="C16" s="139">
        <v>471</v>
      </c>
      <c r="D16" s="139">
        <v>722</v>
      </c>
      <c r="E16" s="192">
        <v>764</v>
      </c>
      <c r="F16" s="192">
        <v>766</v>
      </c>
    </row>
    <row r="17" spans="1:6" ht="39.950000000000003" customHeight="1" x14ac:dyDescent="0.15">
      <c r="A17" s="240" t="s">
        <v>308</v>
      </c>
      <c r="B17" s="139">
        <v>13574</v>
      </c>
      <c r="C17" s="139">
        <v>32059</v>
      </c>
      <c r="D17" s="139">
        <v>56384</v>
      </c>
      <c r="E17" s="192">
        <v>60916</v>
      </c>
      <c r="F17" s="192">
        <v>61484</v>
      </c>
    </row>
    <row r="18" spans="1:6" ht="39.950000000000003" customHeight="1" x14ac:dyDescent="0.15">
      <c r="A18" s="240" t="s">
        <v>310</v>
      </c>
      <c r="B18" s="139">
        <v>12118</v>
      </c>
      <c r="C18" s="139">
        <v>28599</v>
      </c>
      <c r="D18" s="139">
        <v>48953</v>
      </c>
      <c r="E18" s="192">
        <v>52700</v>
      </c>
      <c r="F18" s="192">
        <v>53248</v>
      </c>
    </row>
    <row r="19" spans="1:6" ht="39.950000000000003" customHeight="1" x14ac:dyDescent="0.15">
      <c r="A19" s="240" t="s">
        <v>371</v>
      </c>
      <c r="B19" s="139">
        <v>18</v>
      </c>
      <c r="C19" s="139">
        <v>20</v>
      </c>
      <c r="D19" s="139">
        <v>30</v>
      </c>
      <c r="E19" s="192">
        <v>38</v>
      </c>
      <c r="F19" s="192">
        <v>44</v>
      </c>
    </row>
    <row r="20" spans="1:6" x14ac:dyDescent="0.15">
      <c r="A20" s="241"/>
      <c r="B20" s="242">
        <f>SUM(B7:B19)</f>
        <v>41187</v>
      </c>
      <c r="C20" s="243">
        <f>SUM(C7:C19)</f>
        <v>92554</v>
      </c>
      <c r="D20" s="243">
        <f>SUM(D7:D19)</f>
        <v>157357</v>
      </c>
      <c r="E20" s="243">
        <f>SUM(E7:E19)</f>
        <v>170720</v>
      </c>
      <c r="F20" s="243">
        <f>SUM(F7:F19)</f>
        <v>172949</v>
      </c>
    </row>
  </sheetData>
  <sheetProtection password="C43B" sheet="1" objects="1" scenarios="1"/>
  <mergeCells count="8">
    <mergeCell ref="A4:A6"/>
    <mergeCell ref="B5:B6"/>
    <mergeCell ref="C5:C6"/>
    <mergeCell ref="A1:E2"/>
    <mergeCell ref="D5:D6"/>
    <mergeCell ref="E5:E6"/>
    <mergeCell ref="B4:F4"/>
    <mergeCell ref="F5:F6"/>
  </mergeCells>
  <printOptions horizontalCentered="1"/>
  <pageMargins left="0.43307086614173229" right="0.43307086614173229" top="1.1100000000000001" bottom="0.74803149606299213" header="0.31496062992125984" footer="0.31496062992125984"/>
  <pageSetup paperSize="9" scale="91" orientation="portrait" r:id="rId1"/>
  <headerFooter>
    <oddFooter>&amp;R&amp;8Pág. &amp;P / &amp;N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3">
    <pageSetUpPr fitToPage="1"/>
  </sheetPr>
  <dimension ref="AA1"/>
  <sheetViews>
    <sheetView showGridLines="0" workbookViewId="0"/>
  </sheetViews>
  <sheetFormatPr defaultRowHeight="12.75" x14ac:dyDescent="0.2"/>
  <cols>
    <col min="1" max="16384" width="9" style="1"/>
  </cols>
  <sheetData>
    <row r="1" spans="27:27" x14ac:dyDescent="0.2">
      <c r="AA1" s="118" t="s">
        <v>608</v>
      </c>
    </row>
  </sheetData>
  <sheetProtection password="C43B" sheet="1" objects="1" scenarios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headerFooter>
    <oddFooter>&amp;R&amp;8Pág. &amp;P / &amp;N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4">
    <pageSetUpPr fitToPage="1"/>
  </sheetPr>
  <dimension ref="A1:F20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1" max="1" width="40.625" style="1" customWidth="1"/>
    <col min="2" max="6" width="12.625" style="1" customWidth="1"/>
    <col min="7" max="16384" width="9" style="1"/>
  </cols>
  <sheetData>
    <row r="1" spans="1:6" ht="12.75" customHeight="1" x14ac:dyDescent="0.2">
      <c r="A1" s="390" t="s">
        <v>609</v>
      </c>
      <c r="B1" s="390"/>
      <c r="C1" s="390"/>
      <c r="D1" s="390"/>
      <c r="E1" s="390"/>
      <c r="F1" s="390"/>
    </row>
    <row r="2" spans="1:6" x14ac:dyDescent="0.2">
      <c r="A2" s="180"/>
      <c r="B2" s="180"/>
      <c r="C2" s="180"/>
      <c r="D2" s="180"/>
      <c r="E2" s="180"/>
      <c r="F2" s="180"/>
    </row>
    <row r="3" spans="1:6" x14ac:dyDescent="0.2">
      <c r="A3" s="239"/>
      <c r="B3" s="239"/>
      <c r="C3" s="239"/>
      <c r="D3" s="27"/>
      <c r="E3" s="27"/>
      <c r="F3" s="27"/>
    </row>
    <row r="4" spans="1:6" x14ac:dyDescent="0.2">
      <c r="A4" s="437" t="s">
        <v>298</v>
      </c>
      <c r="B4" s="441" t="s">
        <v>372</v>
      </c>
      <c r="C4" s="442"/>
      <c r="D4" s="442"/>
      <c r="E4" s="442"/>
      <c r="F4" s="442"/>
    </row>
    <row r="5" spans="1:6" x14ac:dyDescent="0.2">
      <c r="A5" s="437"/>
      <c r="B5" s="443">
        <v>2016</v>
      </c>
      <c r="C5" s="444"/>
      <c r="D5" s="443">
        <v>2015</v>
      </c>
      <c r="E5" s="444"/>
      <c r="F5" s="443" t="s">
        <v>373</v>
      </c>
    </row>
    <row r="6" spans="1:6" x14ac:dyDescent="0.2">
      <c r="A6" s="437"/>
      <c r="B6" s="244" t="s">
        <v>234</v>
      </c>
      <c r="C6" s="244" t="s">
        <v>295</v>
      </c>
      <c r="D6" s="244" t="s">
        <v>234</v>
      </c>
      <c r="E6" s="244" t="s">
        <v>295</v>
      </c>
      <c r="F6" s="439"/>
    </row>
    <row r="7" spans="1:6" ht="39.950000000000003" customHeight="1" x14ac:dyDescent="0.2">
      <c r="A7" s="240" t="s">
        <v>366</v>
      </c>
      <c r="B7" s="245">
        <f>+QUADRO15!F7</f>
        <v>11071</v>
      </c>
      <c r="C7" s="246">
        <f>+B7/$B$20</f>
        <v>6.4013090564270389E-2</v>
      </c>
      <c r="D7" s="245">
        <v>15993</v>
      </c>
      <c r="E7" s="246">
        <f>+D7/$D$20</f>
        <v>8.5683977048073678E-2</v>
      </c>
      <c r="F7" s="247">
        <f>(+B7-D7)/D7</f>
        <v>-0.30775964484461954</v>
      </c>
    </row>
    <row r="8" spans="1:6" ht="39.950000000000003" customHeight="1" x14ac:dyDescent="0.2">
      <c r="A8" s="240" t="s">
        <v>367</v>
      </c>
      <c r="B8" s="245">
        <f>+QUADRO15!F8</f>
        <v>4953</v>
      </c>
      <c r="C8" s="246">
        <f t="shared" ref="C8:C19" si="0">+B8/$B$20</f>
        <v>2.8638500367160261E-2</v>
      </c>
      <c r="D8" s="245">
        <v>5910</v>
      </c>
      <c r="E8" s="246">
        <f t="shared" ref="E8:E19" si="1">+D8/$D$20</f>
        <v>3.1663371747271643E-2</v>
      </c>
      <c r="F8" s="247">
        <f t="shared" ref="F8:F20" si="2">(+B8-D8)/D8</f>
        <v>-0.16192893401015229</v>
      </c>
    </row>
    <row r="9" spans="1:6" ht="39.950000000000003" customHeight="1" x14ac:dyDescent="0.2">
      <c r="A9" s="240" t="s">
        <v>368</v>
      </c>
      <c r="B9" s="245">
        <f>+QUADRO15!F9</f>
        <v>2153</v>
      </c>
      <c r="C9" s="246">
        <f t="shared" si="0"/>
        <v>1.2448756569855854E-2</v>
      </c>
      <c r="D9" s="245">
        <v>2719</v>
      </c>
      <c r="E9" s="246">
        <f t="shared" si="1"/>
        <v>1.4567294040749849E-2</v>
      </c>
      <c r="F9" s="247">
        <f t="shared" si="2"/>
        <v>-0.20816476645825671</v>
      </c>
    </row>
    <row r="10" spans="1:6" ht="39.950000000000003" customHeight="1" x14ac:dyDescent="0.2">
      <c r="A10" s="240" t="s">
        <v>369</v>
      </c>
      <c r="B10" s="245">
        <f>+QUADRO15!F10</f>
        <v>1095</v>
      </c>
      <c r="C10" s="246">
        <f t="shared" si="0"/>
        <v>6.3313462350172598E-3</v>
      </c>
      <c r="D10" s="245">
        <v>1542</v>
      </c>
      <c r="E10" s="246">
        <f t="shared" si="1"/>
        <v>8.2614076538566634E-3</v>
      </c>
      <c r="F10" s="247">
        <f t="shared" si="2"/>
        <v>-0.2898832684824903</v>
      </c>
    </row>
    <row r="11" spans="1:6" ht="39.950000000000003" customHeight="1" x14ac:dyDescent="0.2">
      <c r="A11" s="240" t="s">
        <v>370</v>
      </c>
      <c r="B11" s="245">
        <f>+QUADRO15!F11</f>
        <v>796</v>
      </c>
      <c r="C11" s="246">
        <f t="shared" si="0"/>
        <v>4.6025128795193961E-3</v>
      </c>
      <c r="D11" s="245">
        <v>1059</v>
      </c>
      <c r="E11" s="246">
        <f t="shared" si="1"/>
        <v>5.6736904704501982E-3</v>
      </c>
      <c r="F11" s="247">
        <f t="shared" si="2"/>
        <v>-0.24834749763928235</v>
      </c>
    </row>
    <row r="12" spans="1:6" ht="39.950000000000003" customHeight="1" x14ac:dyDescent="0.2">
      <c r="A12" s="240" t="s">
        <v>430</v>
      </c>
      <c r="B12" s="245">
        <f>+QUADRO15!F12</f>
        <v>5108</v>
      </c>
      <c r="C12" s="246">
        <f t="shared" si="0"/>
        <v>2.9534718327368183E-2</v>
      </c>
      <c r="D12" s="245">
        <v>8080</v>
      </c>
      <c r="E12" s="246">
        <f t="shared" si="1"/>
        <v>4.3289347498807938E-2</v>
      </c>
      <c r="F12" s="247">
        <f t="shared" si="2"/>
        <v>-0.36782178217821782</v>
      </c>
    </row>
    <row r="13" spans="1:6" ht="39.950000000000003" customHeight="1" x14ac:dyDescent="0.2">
      <c r="A13" s="240" t="s">
        <v>432</v>
      </c>
      <c r="B13" s="245">
        <f>+QUADRO15!F13</f>
        <v>3191</v>
      </c>
      <c r="C13" s="246">
        <f t="shared" si="0"/>
        <v>1.8450525877570845E-2</v>
      </c>
      <c r="D13" s="245">
        <v>3486</v>
      </c>
      <c r="E13" s="246">
        <f t="shared" si="1"/>
        <v>1.8676567497629266E-2</v>
      </c>
      <c r="F13" s="247">
        <f t="shared" si="2"/>
        <v>-8.462421113023523E-2</v>
      </c>
    </row>
    <row r="14" spans="1:6" ht="39.950000000000003" customHeight="1" x14ac:dyDescent="0.2">
      <c r="A14" s="240" t="s">
        <v>314</v>
      </c>
      <c r="B14" s="245">
        <f>+QUADRO15!F14</f>
        <v>11777</v>
      </c>
      <c r="C14" s="246">
        <f t="shared" si="0"/>
        <v>6.8095218821733569E-2</v>
      </c>
      <c r="D14" s="245">
        <v>12405</v>
      </c>
      <c r="E14" s="246">
        <f t="shared" si="1"/>
        <v>6.6460935114197081E-2</v>
      </c>
      <c r="F14" s="247">
        <f t="shared" si="2"/>
        <v>-5.0624748085449416E-2</v>
      </c>
    </row>
    <row r="15" spans="1:6" ht="39.950000000000003" customHeight="1" x14ac:dyDescent="0.2">
      <c r="A15" s="240" t="s">
        <v>312</v>
      </c>
      <c r="B15" s="245">
        <f>+QUADRO15!F15</f>
        <v>17263</v>
      </c>
      <c r="C15" s="246">
        <f t="shared" si="0"/>
        <v>9.9815552561737853E-2</v>
      </c>
      <c r="D15" s="245">
        <v>15894</v>
      </c>
      <c r="E15" s="246">
        <f t="shared" si="1"/>
        <v>8.5153575389363037E-2</v>
      </c>
      <c r="F15" s="247">
        <f t="shared" si="2"/>
        <v>8.6133131999496668E-2</v>
      </c>
    </row>
    <row r="16" spans="1:6" ht="39.950000000000003" customHeight="1" x14ac:dyDescent="0.2">
      <c r="A16" s="240" t="s">
        <v>316</v>
      </c>
      <c r="B16" s="245">
        <f>+QUADRO15!F16</f>
        <v>766</v>
      </c>
      <c r="C16" s="246">
        <f t="shared" si="0"/>
        <v>4.4290513388339919E-3</v>
      </c>
      <c r="D16" s="245">
        <v>673</v>
      </c>
      <c r="E16" s="246">
        <f t="shared" si="1"/>
        <v>3.6056597607299185E-3</v>
      </c>
      <c r="F16" s="247">
        <f t="shared" si="2"/>
        <v>0.13818722139673106</v>
      </c>
    </row>
    <row r="17" spans="1:6" ht="39.950000000000003" customHeight="1" x14ac:dyDescent="0.2">
      <c r="A17" s="240" t="s">
        <v>308</v>
      </c>
      <c r="B17" s="245">
        <f>+QUADRO15!F17</f>
        <v>61484</v>
      </c>
      <c r="C17" s="246">
        <f t="shared" si="0"/>
        <v>0.35550364558338005</v>
      </c>
      <c r="D17" s="245">
        <v>63267</v>
      </c>
      <c r="E17" s="246">
        <f t="shared" si="1"/>
        <v>0.33895880547117346</v>
      </c>
      <c r="F17" s="247">
        <f t="shared" si="2"/>
        <v>-2.8182148671503312E-2</v>
      </c>
    </row>
    <row r="18" spans="1:6" ht="39.950000000000003" customHeight="1" x14ac:dyDescent="0.2">
      <c r="A18" s="240" t="s">
        <v>310</v>
      </c>
      <c r="B18" s="245">
        <f>+QUADRO15!F18</f>
        <v>53248</v>
      </c>
      <c r="C18" s="246">
        <f t="shared" si="0"/>
        <v>0.30788267061388042</v>
      </c>
      <c r="D18" s="245">
        <v>55596</v>
      </c>
      <c r="E18" s="246">
        <f t="shared" si="1"/>
        <v>0.29786071330986708</v>
      </c>
      <c r="F18" s="247">
        <f t="shared" si="2"/>
        <v>-4.2233254190948991E-2</v>
      </c>
    </row>
    <row r="19" spans="1:6" ht="39.950000000000003" customHeight="1" x14ac:dyDescent="0.2">
      <c r="A19" s="240" t="s">
        <v>371</v>
      </c>
      <c r="B19" s="245">
        <f>+QUADRO15!F19</f>
        <v>44</v>
      </c>
      <c r="C19" s="246">
        <f t="shared" si="0"/>
        <v>2.5441025967192643E-4</v>
      </c>
      <c r="D19" s="245">
        <v>27</v>
      </c>
      <c r="E19" s="246">
        <f t="shared" si="1"/>
        <v>1.4465499783017504E-4</v>
      </c>
      <c r="F19" s="247">
        <f t="shared" si="2"/>
        <v>0.62962962962962965</v>
      </c>
    </row>
    <row r="20" spans="1:6" x14ac:dyDescent="0.2">
      <c r="A20" s="241"/>
      <c r="B20" s="242">
        <f>+QUADRO15!F20</f>
        <v>172949</v>
      </c>
      <c r="C20" s="248">
        <f>SUM(C7:C19)</f>
        <v>0.99999999999999989</v>
      </c>
      <c r="D20" s="243">
        <v>186651</v>
      </c>
      <c r="E20" s="249">
        <f>SUM(E7:E19)</f>
        <v>1</v>
      </c>
      <c r="F20" s="250">
        <f t="shared" si="2"/>
        <v>-7.3409732602557717E-2</v>
      </c>
    </row>
  </sheetData>
  <sheetProtection password="C43B" sheet="1" objects="1" scenarios="1"/>
  <mergeCells count="6">
    <mergeCell ref="A1:F1"/>
    <mergeCell ref="A4:A6"/>
    <mergeCell ref="B4:F4"/>
    <mergeCell ref="F5:F6"/>
    <mergeCell ref="B5:C5"/>
    <mergeCell ref="D5:E5"/>
  </mergeCells>
  <printOptions horizontalCentered="1"/>
  <pageMargins left="0.43307086614173229" right="0.43307086614173229" top="1.21" bottom="0.74803149606299213" header="0.31496062992125984" footer="0.31496062992125984"/>
  <pageSetup paperSize="9" scale="79" orientation="portrait" r:id="rId1"/>
  <headerFooter>
    <oddFooter>&amp;R&amp;8Pág. &amp;P / &amp;N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5">
    <pageSetUpPr fitToPage="1"/>
  </sheetPr>
  <dimension ref="A1:AA6"/>
  <sheetViews>
    <sheetView showGridLines="0" workbookViewId="0">
      <selection sqref="A1:E2"/>
    </sheetView>
  </sheetViews>
  <sheetFormatPr defaultRowHeight="12.75" x14ac:dyDescent="0.2"/>
  <cols>
    <col min="1" max="1" width="9.375" style="1" bestFit="1" customWidth="1"/>
    <col min="2" max="7" width="25.625" style="1" bestFit="1" customWidth="1"/>
    <col min="8" max="16384" width="9" style="1"/>
  </cols>
  <sheetData>
    <row r="1" spans="1:27" ht="12.75" customHeight="1" x14ac:dyDescent="0.2">
      <c r="A1" s="390" t="s">
        <v>610</v>
      </c>
      <c r="B1" s="390"/>
      <c r="C1" s="390"/>
      <c r="D1" s="390"/>
      <c r="E1" s="390"/>
      <c r="AA1" s="118" t="s">
        <v>615</v>
      </c>
    </row>
    <row r="2" spans="1:27" x14ac:dyDescent="0.2">
      <c r="A2" s="390"/>
      <c r="B2" s="390"/>
      <c r="C2" s="390"/>
      <c r="D2" s="390"/>
      <c r="E2" s="390"/>
    </row>
    <row r="4" spans="1:27" x14ac:dyDescent="0.2">
      <c r="A4" s="251" t="s">
        <v>374</v>
      </c>
      <c r="B4" s="252" t="s">
        <v>548</v>
      </c>
      <c r="C4" s="252" t="s">
        <v>549</v>
      </c>
      <c r="D4" s="252" t="s">
        <v>550</v>
      </c>
      <c r="E4" s="253" t="s">
        <v>551</v>
      </c>
      <c r="F4" s="253" t="s">
        <v>552</v>
      </c>
      <c r="G4" s="253" t="s">
        <v>553</v>
      </c>
    </row>
    <row r="5" spans="1:27" ht="20.100000000000001" customHeight="1" x14ac:dyDescent="0.2">
      <c r="A5" s="254" t="s">
        <v>546</v>
      </c>
      <c r="B5" s="245"/>
      <c r="C5" s="245">
        <v>24583</v>
      </c>
      <c r="D5" s="245">
        <v>66834</v>
      </c>
      <c r="E5" s="255">
        <v>135800</v>
      </c>
      <c r="F5" s="255">
        <v>142809</v>
      </c>
      <c r="G5" s="255"/>
    </row>
    <row r="6" spans="1:27" ht="20.100000000000001" customHeight="1" x14ac:dyDescent="0.2">
      <c r="A6" s="254" t="s">
        <v>547</v>
      </c>
      <c r="B6" s="245">
        <v>8400</v>
      </c>
      <c r="C6" s="245">
        <v>32021</v>
      </c>
      <c r="D6" s="245">
        <v>70031</v>
      </c>
      <c r="E6" s="255">
        <v>116481</v>
      </c>
      <c r="F6" s="255">
        <v>126321</v>
      </c>
      <c r="G6" s="255">
        <v>128264</v>
      </c>
    </row>
  </sheetData>
  <sheetProtection password="C43B" sheet="1" objects="1" scenarios="1"/>
  <mergeCells count="1">
    <mergeCell ref="A1:E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>
    <oddFooter>&amp;R&amp;8Pág. &amp;P / &amp;N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6">
    <pageSetUpPr fitToPage="1"/>
  </sheetPr>
  <dimension ref="A1:N22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 x14ac:dyDescent="0.2"/>
  <cols>
    <col min="1" max="1" width="9" style="1"/>
    <col min="2" max="2" width="20.375" style="1" bestFit="1" customWidth="1"/>
    <col min="3" max="14" width="12.625" style="1" customWidth="1"/>
    <col min="15" max="16384" width="9" style="1"/>
  </cols>
  <sheetData>
    <row r="1" spans="1:14" ht="15" customHeight="1" x14ac:dyDescent="0.2">
      <c r="A1" s="390" t="s">
        <v>611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</row>
    <row r="2" spans="1:14" ht="15" x14ac:dyDescent="0.25">
      <c r="A2" s="180"/>
      <c r="B2" s="180"/>
      <c r="C2" s="180"/>
      <c r="D2" s="180"/>
      <c r="E2" s="180"/>
      <c r="F2" s="120"/>
      <c r="G2" s="120"/>
      <c r="H2" s="120"/>
      <c r="I2" s="120"/>
      <c r="J2" s="120"/>
      <c r="K2" s="120"/>
      <c r="L2" s="120"/>
      <c r="M2" s="120"/>
      <c r="N2" s="120"/>
    </row>
    <row r="3" spans="1:14" ht="15" x14ac:dyDescent="0.2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ht="20.100000000000001" customHeight="1" x14ac:dyDescent="0.2">
      <c r="A4" s="457" t="s">
        <v>375</v>
      </c>
      <c r="B4" s="458"/>
      <c r="C4" s="460" t="s">
        <v>376</v>
      </c>
      <c r="D4" s="450" t="s">
        <v>377</v>
      </c>
      <c r="E4" s="450" t="s">
        <v>378</v>
      </c>
      <c r="F4" s="450" t="s">
        <v>379</v>
      </c>
      <c r="G4" s="450" t="s">
        <v>380</v>
      </c>
      <c r="H4" s="450" t="s">
        <v>381</v>
      </c>
      <c r="I4" s="450" t="s">
        <v>382</v>
      </c>
      <c r="J4" s="450"/>
      <c r="K4" s="450"/>
      <c r="L4" s="450" t="s">
        <v>383</v>
      </c>
      <c r="M4" s="450" t="s">
        <v>384</v>
      </c>
      <c r="N4" s="452" t="s">
        <v>385</v>
      </c>
    </row>
    <row r="5" spans="1:14" ht="20.100000000000001" customHeight="1" x14ac:dyDescent="0.2">
      <c r="A5" s="459"/>
      <c r="B5" s="458"/>
      <c r="C5" s="461"/>
      <c r="D5" s="451"/>
      <c r="E5" s="451"/>
      <c r="F5" s="451"/>
      <c r="G5" s="451"/>
      <c r="H5" s="451"/>
      <c r="I5" s="256" t="s">
        <v>386</v>
      </c>
      <c r="J5" s="256" t="s">
        <v>387</v>
      </c>
      <c r="K5" s="256" t="s">
        <v>388</v>
      </c>
      <c r="L5" s="451"/>
      <c r="M5" s="451"/>
      <c r="N5" s="453"/>
    </row>
    <row r="6" spans="1:14" s="258" customFormat="1" ht="20.100000000000001" customHeight="1" x14ac:dyDescent="0.15">
      <c r="A6" s="454" t="s">
        <v>389</v>
      </c>
      <c r="B6" s="257" t="s">
        <v>390</v>
      </c>
      <c r="C6" s="245">
        <v>4593</v>
      </c>
      <c r="D6" s="245">
        <v>4135</v>
      </c>
      <c r="E6" s="245">
        <v>5670</v>
      </c>
      <c r="F6" s="245">
        <v>323</v>
      </c>
      <c r="G6" s="245">
        <v>2029</v>
      </c>
      <c r="H6" s="245">
        <v>3785</v>
      </c>
      <c r="I6" s="245">
        <v>1279</v>
      </c>
      <c r="J6" s="245">
        <v>2894</v>
      </c>
      <c r="K6" s="245">
        <v>4103</v>
      </c>
      <c r="L6" s="245">
        <v>24638</v>
      </c>
      <c r="M6" s="245">
        <v>14324</v>
      </c>
      <c r="N6" s="255">
        <v>5649</v>
      </c>
    </row>
    <row r="7" spans="1:14" s="258" customFormat="1" ht="20.100000000000001" customHeight="1" x14ac:dyDescent="0.15">
      <c r="A7" s="455"/>
      <c r="B7" s="257" t="s">
        <v>391</v>
      </c>
      <c r="C7" s="245">
        <v>2557</v>
      </c>
      <c r="D7" s="245">
        <v>3006</v>
      </c>
      <c r="E7" s="245">
        <v>3343</v>
      </c>
      <c r="F7" s="245">
        <v>180</v>
      </c>
      <c r="G7" s="245">
        <v>1426</v>
      </c>
      <c r="H7" s="245">
        <v>2291</v>
      </c>
      <c r="I7" s="245">
        <v>213</v>
      </c>
      <c r="J7" s="245">
        <v>2218</v>
      </c>
      <c r="K7" s="245">
        <v>2399</v>
      </c>
      <c r="L7" s="245">
        <v>15202</v>
      </c>
      <c r="M7" s="245">
        <v>8560</v>
      </c>
      <c r="N7" s="255">
        <v>3255</v>
      </c>
    </row>
    <row r="8" spans="1:14" s="258" customFormat="1" ht="20.100000000000001" customHeight="1" x14ac:dyDescent="0.15">
      <c r="A8" s="455"/>
      <c r="B8" s="257" t="s">
        <v>392</v>
      </c>
      <c r="C8" s="245">
        <v>1090</v>
      </c>
      <c r="D8" s="245">
        <v>1469</v>
      </c>
      <c r="E8" s="245">
        <v>1341</v>
      </c>
      <c r="F8" s="245">
        <v>206</v>
      </c>
      <c r="G8" s="245">
        <v>758</v>
      </c>
      <c r="H8" s="245">
        <v>1010</v>
      </c>
      <c r="I8" s="245">
        <v>188</v>
      </c>
      <c r="J8" s="245">
        <v>850</v>
      </c>
      <c r="K8" s="245">
        <v>996</v>
      </c>
      <c r="L8" s="245">
        <v>6870</v>
      </c>
      <c r="M8" s="245">
        <v>3707</v>
      </c>
      <c r="N8" s="255">
        <v>1479</v>
      </c>
    </row>
    <row r="9" spans="1:14" s="258" customFormat="1" ht="20.100000000000001" customHeight="1" x14ac:dyDescent="0.15">
      <c r="A9" s="455"/>
      <c r="B9" s="257" t="s">
        <v>393</v>
      </c>
      <c r="C9" s="245">
        <v>763</v>
      </c>
      <c r="D9" s="245">
        <v>568</v>
      </c>
      <c r="E9" s="245">
        <v>812</v>
      </c>
      <c r="F9" s="245">
        <v>126</v>
      </c>
      <c r="G9" s="245">
        <v>165</v>
      </c>
      <c r="H9" s="245">
        <v>446</v>
      </c>
      <c r="I9" s="245">
        <v>2</v>
      </c>
      <c r="J9" s="245">
        <v>609</v>
      </c>
      <c r="K9" s="245">
        <v>610</v>
      </c>
      <c r="L9" s="245">
        <v>3490</v>
      </c>
      <c r="M9" s="245">
        <v>2107</v>
      </c>
      <c r="N9" s="255">
        <v>646</v>
      </c>
    </row>
    <row r="10" spans="1:14" s="258" customFormat="1" ht="20.100000000000001" customHeight="1" x14ac:dyDescent="0.15">
      <c r="A10" s="455"/>
      <c r="B10" s="257" t="s">
        <v>394</v>
      </c>
      <c r="C10" s="245">
        <v>750</v>
      </c>
      <c r="D10" s="245">
        <v>661</v>
      </c>
      <c r="E10" s="245">
        <v>902</v>
      </c>
      <c r="F10" s="245">
        <v>35</v>
      </c>
      <c r="G10" s="245">
        <v>447</v>
      </c>
      <c r="H10" s="245">
        <v>348</v>
      </c>
      <c r="I10" s="245">
        <v>5</v>
      </c>
      <c r="J10" s="245">
        <v>582</v>
      </c>
      <c r="K10" s="245">
        <v>586</v>
      </c>
      <c r="L10" s="245">
        <v>3729</v>
      </c>
      <c r="M10" s="245">
        <v>2027</v>
      </c>
      <c r="N10" s="255">
        <v>508</v>
      </c>
    </row>
    <row r="11" spans="1:14" s="258" customFormat="1" ht="20.100000000000001" customHeight="1" x14ac:dyDescent="0.15">
      <c r="A11" s="455"/>
      <c r="B11" s="257" t="s">
        <v>301</v>
      </c>
      <c r="C11" s="245">
        <v>2495</v>
      </c>
      <c r="D11" s="245">
        <v>2050</v>
      </c>
      <c r="E11" s="245">
        <v>2901</v>
      </c>
      <c r="F11" s="245">
        <v>318</v>
      </c>
      <c r="G11" s="245">
        <v>994</v>
      </c>
      <c r="H11" s="245">
        <v>1654</v>
      </c>
      <c r="I11" s="245">
        <v>0</v>
      </c>
      <c r="J11" s="245">
        <v>1778</v>
      </c>
      <c r="K11" s="245">
        <v>1778</v>
      </c>
      <c r="L11" s="245">
        <v>12190</v>
      </c>
      <c r="M11" s="245">
        <v>7171</v>
      </c>
      <c r="N11" s="255">
        <v>2714</v>
      </c>
    </row>
    <row r="12" spans="1:14" s="258" customFormat="1" ht="20.100000000000001" customHeight="1" x14ac:dyDescent="0.15">
      <c r="A12" s="456"/>
      <c r="B12" s="259" t="s">
        <v>300</v>
      </c>
      <c r="C12" s="260">
        <v>783</v>
      </c>
      <c r="D12" s="260">
        <v>1233</v>
      </c>
      <c r="E12" s="260">
        <v>1185</v>
      </c>
      <c r="F12" s="260">
        <v>22</v>
      </c>
      <c r="G12" s="260">
        <v>628</v>
      </c>
      <c r="H12" s="260">
        <v>496</v>
      </c>
      <c r="I12" s="260">
        <v>533</v>
      </c>
      <c r="J12" s="260">
        <v>311</v>
      </c>
      <c r="K12" s="260">
        <v>772</v>
      </c>
      <c r="L12" s="260">
        <v>5119</v>
      </c>
      <c r="M12" s="260">
        <v>2859</v>
      </c>
      <c r="N12" s="261">
        <v>1687</v>
      </c>
    </row>
    <row r="13" spans="1:14" s="258" customFormat="1" ht="20.100000000000001" customHeight="1" x14ac:dyDescent="0.15">
      <c r="A13" s="445" t="s">
        <v>395</v>
      </c>
      <c r="B13" s="257" t="s">
        <v>314</v>
      </c>
      <c r="C13" s="245">
        <v>4588</v>
      </c>
      <c r="D13" s="245">
        <v>4542</v>
      </c>
      <c r="E13" s="245">
        <v>5404</v>
      </c>
      <c r="F13" s="245">
        <v>282</v>
      </c>
      <c r="G13" s="245">
        <v>2098</v>
      </c>
      <c r="H13" s="245">
        <v>4556</v>
      </c>
      <c r="I13" s="245">
        <v>7322</v>
      </c>
      <c r="J13" s="245">
        <v>4084</v>
      </c>
      <c r="K13" s="245">
        <v>9591</v>
      </c>
      <c r="L13" s="245">
        <v>31061</v>
      </c>
      <c r="M13" s="245">
        <v>17771</v>
      </c>
      <c r="N13" s="255">
        <v>5533</v>
      </c>
    </row>
    <row r="14" spans="1:14" s="258" customFormat="1" ht="20.100000000000001" customHeight="1" x14ac:dyDescent="0.15">
      <c r="A14" s="446"/>
      <c r="B14" s="257" t="s">
        <v>312</v>
      </c>
      <c r="C14" s="245">
        <v>8489</v>
      </c>
      <c r="D14" s="245">
        <v>5594</v>
      </c>
      <c r="E14" s="245">
        <v>9323</v>
      </c>
      <c r="F14" s="245">
        <v>407</v>
      </c>
      <c r="G14" s="245">
        <v>2605</v>
      </c>
      <c r="H14" s="245">
        <v>5581</v>
      </c>
      <c r="I14" s="245">
        <v>9934</v>
      </c>
      <c r="J14" s="245">
        <v>4590</v>
      </c>
      <c r="K14" s="245">
        <v>12626</v>
      </c>
      <c r="L14" s="245">
        <v>44625</v>
      </c>
      <c r="M14" s="245">
        <v>25258</v>
      </c>
      <c r="N14" s="255">
        <v>7732</v>
      </c>
    </row>
    <row r="15" spans="1:14" s="258" customFormat="1" ht="20.100000000000001" customHeight="1" x14ac:dyDescent="0.15">
      <c r="A15" s="446"/>
      <c r="B15" s="257" t="s">
        <v>316</v>
      </c>
      <c r="C15" s="245">
        <v>542</v>
      </c>
      <c r="D15" s="245">
        <v>500</v>
      </c>
      <c r="E15" s="245">
        <v>686</v>
      </c>
      <c r="F15" s="245">
        <v>7</v>
      </c>
      <c r="G15" s="245">
        <v>186</v>
      </c>
      <c r="H15" s="245">
        <v>277</v>
      </c>
      <c r="I15" s="245">
        <v>564</v>
      </c>
      <c r="J15" s="245">
        <v>90</v>
      </c>
      <c r="K15" s="245">
        <v>615</v>
      </c>
      <c r="L15" s="245">
        <v>2813</v>
      </c>
      <c r="M15" s="245">
        <v>1610</v>
      </c>
      <c r="N15" s="255">
        <v>453</v>
      </c>
    </row>
    <row r="16" spans="1:14" s="258" customFormat="1" ht="20.100000000000001" customHeight="1" x14ac:dyDescent="0.15">
      <c r="A16" s="446"/>
      <c r="B16" s="257" t="s">
        <v>308</v>
      </c>
      <c r="C16" s="245">
        <v>29238</v>
      </c>
      <c r="D16" s="245">
        <v>26731</v>
      </c>
      <c r="E16" s="245">
        <v>34233</v>
      </c>
      <c r="F16" s="245">
        <v>2368</v>
      </c>
      <c r="G16" s="245">
        <v>10750</v>
      </c>
      <c r="H16" s="245">
        <v>23206</v>
      </c>
      <c r="I16" s="245">
        <v>42487</v>
      </c>
      <c r="J16" s="245">
        <v>21319</v>
      </c>
      <c r="K16" s="245">
        <v>53349</v>
      </c>
      <c r="L16" s="245">
        <v>179875</v>
      </c>
      <c r="M16" s="245">
        <v>102922</v>
      </c>
      <c r="N16" s="255">
        <v>27909</v>
      </c>
    </row>
    <row r="17" spans="1:14" s="258" customFormat="1" ht="20.100000000000001" customHeight="1" x14ac:dyDescent="0.15">
      <c r="A17" s="447"/>
      <c r="B17" s="259" t="s">
        <v>310</v>
      </c>
      <c r="C17" s="260">
        <v>22539</v>
      </c>
      <c r="D17" s="260">
        <v>19921</v>
      </c>
      <c r="E17" s="260">
        <v>26887</v>
      </c>
      <c r="F17" s="260">
        <v>1036</v>
      </c>
      <c r="G17" s="260">
        <v>9698</v>
      </c>
      <c r="H17" s="260">
        <v>20992</v>
      </c>
      <c r="I17" s="260">
        <v>30850</v>
      </c>
      <c r="J17" s="260">
        <v>19192</v>
      </c>
      <c r="K17" s="260">
        <v>44234</v>
      </c>
      <c r="L17" s="260">
        <v>145307</v>
      </c>
      <c r="M17" s="260">
        <v>83858</v>
      </c>
      <c r="N17" s="261">
        <v>25203</v>
      </c>
    </row>
    <row r="18" spans="1:14" s="258" customFormat="1" ht="20.100000000000001" customHeight="1" x14ac:dyDescent="0.15">
      <c r="A18" s="262"/>
      <c r="B18" s="257" t="s">
        <v>371</v>
      </c>
      <c r="C18" s="245">
        <v>7</v>
      </c>
      <c r="D18" s="245">
        <v>6</v>
      </c>
      <c r="E18" s="245">
        <v>11</v>
      </c>
      <c r="F18" s="245">
        <v>3</v>
      </c>
      <c r="G18" s="245">
        <v>5</v>
      </c>
      <c r="H18" s="245">
        <v>9</v>
      </c>
      <c r="I18" s="245">
        <v>6</v>
      </c>
      <c r="J18" s="245">
        <v>0</v>
      </c>
      <c r="K18" s="245">
        <v>6</v>
      </c>
      <c r="L18" s="245">
        <v>47</v>
      </c>
      <c r="M18" s="245">
        <v>30</v>
      </c>
      <c r="N18" s="255">
        <v>17</v>
      </c>
    </row>
    <row r="19" spans="1:14" s="258" customFormat="1" ht="20.100000000000001" customHeight="1" x14ac:dyDescent="0.15">
      <c r="A19" s="448" t="s">
        <v>296</v>
      </c>
      <c r="B19" s="449"/>
      <c r="C19" s="263">
        <v>77829</v>
      </c>
      <c r="D19" s="263">
        <v>69952</v>
      </c>
      <c r="E19" s="263">
        <v>92077</v>
      </c>
      <c r="F19" s="263">
        <v>5313</v>
      </c>
      <c r="G19" s="263">
        <v>31789</v>
      </c>
      <c r="H19" s="263">
        <v>64226</v>
      </c>
      <c r="I19" s="263">
        <v>93230</v>
      </c>
      <c r="J19" s="263">
        <v>58363</v>
      </c>
      <c r="K19" s="263">
        <v>130952</v>
      </c>
      <c r="L19" s="263">
        <v>474966</v>
      </c>
      <c r="M19" s="263">
        <v>266534</v>
      </c>
      <c r="N19" s="264">
        <v>78315</v>
      </c>
    </row>
    <row r="20" spans="1:14" ht="15" x14ac:dyDescent="0.25">
      <c r="A20" s="265"/>
      <c r="B20" s="265"/>
      <c r="C20" s="266"/>
      <c r="D20" s="266"/>
      <c r="E20" s="266"/>
      <c r="F20" s="266"/>
      <c r="G20" s="266"/>
      <c r="H20" s="266"/>
      <c r="I20" s="266"/>
      <c r="J20" s="266"/>
      <c r="K20" s="120"/>
      <c r="L20" s="120"/>
      <c r="M20" s="120"/>
      <c r="N20" s="120"/>
    </row>
    <row r="21" spans="1:14" ht="15" x14ac:dyDescent="0.25">
      <c r="A21" s="267" t="s">
        <v>396</v>
      </c>
      <c r="B21" s="268"/>
      <c r="K21" s="120"/>
      <c r="L21" s="120"/>
      <c r="M21" s="120"/>
      <c r="N21" s="120"/>
    </row>
    <row r="22" spans="1:14" ht="15" x14ac:dyDescent="0.25">
      <c r="A22" s="265" t="s">
        <v>397</v>
      </c>
      <c r="B22" s="268"/>
      <c r="C22" s="117"/>
      <c r="D22" s="117"/>
      <c r="E22" s="117"/>
      <c r="F22" s="117"/>
      <c r="G22" s="117"/>
      <c r="H22" s="117"/>
      <c r="I22" s="117"/>
      <c r="J22" s="117"/>
      <c r="K22" s="120"/>
      <c r="L22" s="120"/>
      <c r="M22" s="133"/>
      <c r="N22" s="268"/>
    </row>
  </sheetData>
  <sheetProtection password="C43B" sheet="1" objects="1" scenarios="1"/>
  <mergeCells count="15">
    <mergeCell ref="A13:A17"/>
    <mergeCell ref="A19:B19"/>
    <mergeCell ref="A1:N1"/>
    <mergeCell ref="H4:H5"/>
    <mergeCell ref="I4:K4"/>
    <mergeCell ref="L4:L5"/>
    <mergeCell ref="M4:M5"/>
    <mergeCell ref="N4:N5"/>
    <mergeCell ref="A6:A12"/>
    <mergeCell ref="A4:B5"/>
    <mergeCell ref="C4:C5"/>
    <mergeCell ref="D4:D5"/>
    <mergeCell ref="E4:E5"/>
    <mergeCell ref="F4:F5"/>
    <mergeCell ref="G4:G5"/>
  </mergeCells>
  <printOptions horizontalCentered="1"/>
  <pageMargins left="0" right="0" top="1.08" bottom="0.74803149606299213" header="0.31496062992125984" footer="0.31496062992125984"/>
  <pageSetup paperSize="9" scale="72" orientation="landscape" r:id="rId1"/>
  <headerFooter>
    <oddFooter>&amp;R&amp;8Pág. &amp;P / &amp;N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7">
    <pageSetUpPr fitToPage="1"/>
  </sheetPr>
  <dimension ref="A1:F13"/>
  <sheetViews>
    <sheetView showGridLines="0" workbookViewId="0">
      <selection sqref="A1:F2"/>
    </sheetView>
  </sheetViews>
  <sheetFormatPr defaultRowHeight="12.75" x14ac:dyDescent="0.2"/>
  <cols>
    <col min="1" max="1" width="10.625" style="1" customWidth="1"/>
    <col min="2" max="2" width="10.125" style="1" customWidth="1"/>
    <col min="3" max="3" width="9" style="1"/>
    <col min="4" max="4" width="10" style="1" bestFit="1" customWidth="1"/>
    <col min="5" max="5" width="9.75" style="1" bestFit="1" customWidth="1"/>
    <col min="6" max="6" width="8.375" style="1" bestFit="1" customWidth="1"/>
    <col min="7" max="16384" width="9" style="1"/>
  </cols>
  <sheetData>
    <row r="1" spans="1:6" ht="15" customHeight="1" x14ac:dyDescent="0.2">
      <c r="A1" s="390" t="s">
        <v>554</v>
      </c>
      <c r="B1" s="390"/>
      <c r="C1" s="390"/>
      <c r="D1" s="390"/>
      <c r="E1" s="390"/>
      <c r="F1" s="390"/>
    </row>
    <row r="2" spans="1:6" ht="15" customHeight="1" x14ac:dyDescent="0.2">
      <c r="A2" s="390"/>
      <c r="B2" s="390"/>
      <c r="C2" s="390"/>
      <c r="D2" s="390"/>
      <c r="E2" s="390"/>
      <c r="F2" s="390"/>
    </row>
    <row r="3" spans="1:6" ht="15" x14ac:dyDescent="0.25">
      <c r="A3" s="269"/>
      <c r="B3" s="120"/>
      <c r="C3" s="120"/>
      <c r="D3" s="120"/>
      <c r="E3" s="120"/>
      <c r="F3" s="120"/>
    </row>
    <row r="4" spans="1:6" s="258" customFormat="1" ht="20.100000000000001" customHeight="1" x14ac:dyDescent="0.15">
      <c r="A4" s="466" t="s">
        <v>389</v>
      </c>
      <c r="B4" s="467"/>
      <c r="C4" s="467" t="s">
        <v>398</v>
      </c>
      <c r="D4" s="467" t="s">
        <v>399</v>
      </c>
      <c r="E4" s="467" t="s">
        <v>400</v>
      </c>
      <c r="F4" s="469" t="s">
        <v>401</v>
      </c>
    </row>
    <row r="5" spans="1:6" s="258" customFormat="1" ht="20.100000000000001" customHeight="1" x14ac:dyDescent="0.15">
      <c r="A5" s="466"/>
      <c r="B5" s="467"/>
      <c r="C5" s="468"/>
      <c r="D5" s="468"/>
      <c r="E5" s="468"/>
      <c r="F5" s="470"/>
    </row>
    <row r="6" spans="1:6" s="258" customFormat="1" ht="20.100000000000001" customHeight="1" x14ac:dyDescent="0.15">
      <c r="A6" s="270" t="s">
        <v>390</v>
      </c>
      <c r="B6" s="240"/>
      <c r="C6" s="245">
        <v>5063</v>
      </c>
      <c r="D6" s="245">
        <v>4462</v>
      </c>
      <c r="E6" s="245">
        <v>44</v>
      </c>
      <c r="F6" s="255">
        <v>557</v>
      </c>
    </row>
    <row r="7" spans="1:6" s="258" customFormat="1" ht="20.100000000000001" customHeight="1" x14ac:dyDescent="0.15">
      <c r="A7" s="270" t="s">
        <v>391</v>
      </c>
      <c r="B7" s="240"/>
      <c r="C7" s="245">
        <v>1302</v>
      </c>
      <c r="D7" s="245">
        <v>1039</v>
      </c>
      <c r="E7" s="245">
        <v>55</v>
      </c>
      <c r="F7" s="255">
        <v>208</v>
      </c>
    </row>
    <row r="8" spans="1:6" s="258" customFormat="1" ht="20.100000000000001" customHeight="1" x14ac:dyDescent="0.15">
      <c r="A8" s="464" t="s">
        <v>392</v>
      </c>
      <c r="B8" s="465"/>
      <c r="C8" s="245">
        <v>288</v>
      </c>
      <c r="D8" s="245">
        <v>236</v>
      </c>
      <c r="E8" s="245">
        <v>3</v>
      </c>
      <c r="F8" s="255">
        <v>49</v>
      </c>
    </row>
    <row r="9" spans="1:6" s="258" customFormat="1" ht="20.100000000000001" customHeight="1" x14ac:dyDescent="0.15">
      <c r="A9" s="270" t="s">
        <v>393</v>
      </c>
      <c r="B9" s="271"/>
      <c r="C9" s="245">
        <v>976</v>
      </c>
      <c r="D9" s="245">
        <v>609</v>
      </c>
      <c r="E9" s="245">
        <v>155</v>
      </c>
      <c r="F9" s="255">
        <v>212</v>
      </c>
    </row>
    <row r="10" spans="1:6" s="258" customFormat="1" ht="20.100000000000001" customHeight="1" x14ac:dyDescent="0.15">
      <c r="A10" s="270" t="s">
        <v>394</v>
      </c>
      <c r="B10" s="240"/>
      <c r="C10" s="245">
        <v>289</v>
      </c>
      <c r="D10" s="245">
        <v>250</v>
      </c>
      <c r="E10" s="245">
        <v>0</v>
      </c>
      <c r="F10" s="255">
        <v>39</v>
      </c>
    </row>
    <row r="11" spans="1:6" s="258" customFormat="1" ht="20.100000000000001" customHeight="1" x14ac:dyDescent="0.15">
      <c r="A11" s="270" t="s">
        <v>301</v>
      </c>
      <c r="B11" s="240"/>
      <c r="C11" s="245">
        <v>13</v>
      </c>
      <c r="D11" s="245">
        <v>9</v>
      </c>
      <c r="E11" s="245">
        <v>0</v>
      </c>
      <c r="F11" s="255">
        <v>4</v>
      </c>
    </row>
    <row r="12" spans="1:6" s="258" customFormat="1" ht="20.100000000000001" customHeight="1" x14ac:dyDescent="0.15">
      <c r="A12" s="270" t="s">
        <v>300</v>
      </c>
      <c r="B12" s="240"/>
      <c r="C12" s="245">
        <v>536</v>
      </c>
      <c r="D12" s="245">
        <v>475</v>
      </c>
      <c r="E12" s="245">
        <v>7</v>
      </c>
      <c r="F12" s="255">
        <v>54</v>
      </c>
    </row>
    <row r="13" spans="1:6" s="258" customFormat="1" ht="20.100000000000001" customHeight="1" x14ac:dyDescent="0.15">
      <c r="A13" s="462" t="s">
        <v>296</v>
      </c>
      <c r="B13" s="463"/>
      <c r="C13" s="263">
        <v>8467</v>
      </c>
      <c r="D13" s="263">
        <v>7080</v>
      </c>
      <c r="E13" s="263">
        <v>264</v>
      </c>
      <c r="F13" s="264">
        <v>1123</v>
      </c>
    </row>
  </sheetData>
  <sheetProtection password="C43B" sheet="1" objects="1" scenarios="1"/>
  <mergeCells count="8">
    <mergeCell ref="A13:B13"/>
    <mergeCell ref="A1:F2"/>
    <mergeCell ref="A8:B8"/>
    <mergeCell ref="A4:B5"/>
    <mergeCell ref="C4:C5"/>
    <mergeCell ref="D4:D5"/>
    <mergeCell ref="E4:E5"/>
    <mergeCell ref="F4:F5"/>
  </mergeCells>
  <printOptions horizontalCentered="1"/>
  <pageMargins left="0.23622047244094491" right="0.23622047244094491" top="1.39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8">
    <pageSetUpPr fitToPage="1"/>
  </sheetPr>
  <dimension ref="A1:F25"/>
  <sheetViews>
    <sheetView showGridLines="0" workbookViewId="0">
      <selection sqref="A1:D2"/>
    </sheetView>
  </sheetViews>
  <sheetFormatPr defaultRowHeight="12.75" x14ac:dyDescent="0.2"/>
  <cols>
    <col min="1" max="1" width="20.625" style="1" bestFit="1" customWidth="1"/>
    <col min="2" max="2" width="16.25" style="1" bestFit="1" customWidth="1"/>
    <col min="3" max="3" width="9" style="1"/>
    <col min="4" max="4" width="8.875" style="1" bestFit="1" customWidth="1"/>
    <col min="5" max="16384" width="9" style="1"/>
  </cols>
  <sheetData>
    <row r="1" spans="1:6" ht="12.75" customHeight="1" x14ac:dyDescent="0.2">
      <c r="A1" s="390" t="s">
        <v>612</v>
      </c>
      <c r="B1" s="390"/>
      <c r="C1" s="390"/>
      <c r="D1" s="390"/>
      <c r="E1" s="180"/>
      <c r="F1" s="180"/>
    </row>
    <row r="2" spans="1:6" x14ac:dyDescent="0.2">
      <c r="A2" s="390"/>
      <c r="B2" s="390"/>
      <c r="C2" s="390"/>
      <c r="D2" s="390"/>
      <c r="E2" s="180"/>
      <c r="F2" s="180"/>
    </row>
    <row r="3" spans="1:6" x14ac:dyDescent="0.2">
      <c r="A3" s="272"/>
      <c r="B3" s="272"/>
      <c r="C3" s="272"/>
      <c r="D3" s="272"/>
    </row>
    <row r="4" spans="1:6" ht="20.100000000000001" customHeight="1" x14ac:dyDescent="0.2">
      <c r="A4" s="273"/>
      <c r="B4" s="273"/>
      <c r="C4" s="471" t="s">
        <v>402</v>
      </c>
      <c r="D4" s="342"/>
    </row>
    <row r="5" spans="1:6" ht="20.100000000000001" customHeight="1" x14ac:dyDescent="0.2">
      <c r="A5" s="274"/>
      <c r="B5" s="275" t="s">
        <v>405</v>
      </c>
      <c r="C5" s="472" t="s">
        <v>403</v>
      </c>
      <c r="D5" s="342"/>
    </row>
    <row r="6" spans="1:6" ht="20.100000000000001" customHeight="1" x14ac:dyDescent="0.2">
      <c r="A6" s="276" t="s">
        <v>555</v>
      </c>
      <c r="B6" s="277">
        <v>7649</v>
      </c>
      <c r="C6" s="278">
        <v>87395</v>
      </c>
      <c r="D6" s="279"/>
    </row>
    <row r="8" spans="1:6" x14ac:dyDescent="0.2">
      <c r="A8" s="27" t="s">
        <v>396</v>
      </c>
    </row>
    <row r="9" spans="1:6" x14ac:dyDescent="0.2">
      <c r="A9" s="280" t="s">
        <v>556</v>
      </c>
    </row>
    <row r="10" spans="1:6" x14ac:dyDescent="0.2">
      <c r="A10" s="280" t="s">
        <v>404</v>
      </c>
    </row>
    <row r="14" spans="1:6" x14ac:dyDescent="0.2">
      <c r="A14" s="390" t="s">
        <v>614</v>
      </c>
      <c r="B14" s="390"/>
    </row>
    <row r="15" spans="1:6" x14ac:dyDescent="0.2">
      <c r="A15" s="390"/>
      <c r="B15" s="390"/>
    </row>
    <row r="16" spans="1:6" x14ac:dyDescent="0.2">
      <c r="A16" s="281"/>
      <c r="B16" s="281"/>
    </row>
    <row r="17" spans="1:2" ht="20.100000000000001" customHeight="1" x14ac:dyDescent="0.2">
      <c r="A17" s="274"/>
      <c r="B17" s="282" t="s">
        <v>402</v>
      </c>
    </row>
    <row r="18" spans="1:2" ht="20.100000000000001" customHeight="1" x14ac:dyDescent="0.2">
      <c r="A18" s="283" t="s">
        <v>555</v>
      </c>
      <c r="B18" s="284">
        <v>87395</v>
      </c>
    </row>
    <row r="19" spans="1:2" ht="20.100000000000001" customHeight="1" x14ac:dyDescent="0.2">
      <c r="A19" s="240" t="s">
        <v>406</v>
      </c>
      <c r="B19" s="255">
        <v>12489</v>
      </c>
    </row>
    <row r="20" spans="1:2" ht="20.100000000000001" customHeight="1" x14ac:dyDescent="0.2">
      <c r="A20" s="240" t="s">
        <v>407</v>
      </c>
      <c r="B20" s="255">
        <v>5</v>
      </c>
    </row>
    <row r="21" spans="1:2" ht="20.100000000000001" customHeight="1" x14ac:dyDescent="0.2">
      <c r="A21" s="240" t="s">
        <v>408</v>
      </c>
      <c r="B21" s="255">
        <v>8898</v>
      </c>
    </row>
    <row r="22" spans="1:2" ht="20.100000000000001" customHeight="1" x14ac:dyDescent="0.2">
      <c r="A22" s="240" t="s">
        <v>409</v>
      </c>
      <c r="B22" s="255">
        <v>71494</v>
      </c>
    </row>
    <row r="24" spans="1:2" x14ac:dyDescent="0.2">
      <c r="A24" s="27" t="s">
        <v>396</v>
      </c>
    </row>
    <row r="25" spans="1:2" x14ac:dyDescent="0.2">
      <c r="A25" s="280" t="s">
        <v>556</v>
      </c>
    </row>
  </sheetData>
  <sheetProtection password="C43B" sheet="1" objects="1" scenarios="1"/>
  <mergeCells count="4">
    <mergeCell ref="C4:D4"/>
    <mergeCell ref="C5:D5"/>
    <mergeCell ref="A1:D2"/>
    <mergeCell ref="A14:B15"/>
  </mergeCells>
  <printOptions horizontalCentered="1"/>
  <pageMargins left="0.23622047244094491" right="0.23622047244094491" top="1.5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9">
    <pageSetUpPr fitToPage="1"/>
  </sheetPr>
  <dimension ref="A1:E27"/>
  <sheetViews>
    <sheetView showGridLines="0" workbookViewId="0">
      <selection sqref="A1:E2"/>
    </sheetView>
  </sheetViews>
  <sheetFormatPr defaultRowHeight="12.75" x14ac:dyDescent="0.2"/>
  <cols>
    <col min="1" max="1" width="25.125" style="1" customWidth="1"/>
    <col min="2" max="2" width="12.75" style="1" customWidth="1"/>
    <col min="3" max="3" width="8.125" style="1" customWidth="1"/>
    <col min="4" max="4" width="14.5" style="1" customWidth="1"/>
    <col min="5" max="5" width="20" style="1" customWidth="1"/>
    <col min="6" max="16384" width="9" style="1"/>
  </cols>
  <sheetData>
    <row r="1" spans="1:5" ht="12.75" customHeight="1" x14ac:dyDescent="0.2">
      <c r="A1" s="390" t="s">
        <v>613</v>
      </c>
      <c r="B1" s="390"/>
      <c r="C1" s="390"/>
      <c r="D1" s="390"/>
      <c r="E1" s="390"/>
    </row>
    <row r="2" spans="1:5" x14ac:dyDescent="0.2">
      <c r="A2" s="390"/>
      <c r="B2" s="390"/>
      <c r="C2" s="390"/>
      <c r="D2" s="390"/>
      <c r="E2" s="390"/>
    </row>
    <row r="3" spans="1:5" x14ac:dyDescent="0.2">
      <c r="D3" s="281"/>
    </row>
    <row r="4" spans="1:5" ht="20.100000000000001" customHeight="1" x14ac:dyDescent="0.2">
      <c r="A4" s="285"/>
      <c r="B4" s="473" t="s">
        <v>402</v>
      </c>
      <c r="C4" s="474"/>
      <c r="D4" s="474"/>
      <c r="E4" s="474"/>
    </row>
    <row r="5" spans="1:5" ht="20.100000000000001" customHeight="1" x14ac:dyDescent="0.2">
      <c r="A5" s="475" t="s">
        <v>298</v>
      </c>
      <c r="B5" s="476" t="s">
        <v>419</v>
      </c>
      <c r="C5" s="477" t="s">
        <v>420</v>
      </c>
      <c r="D5" s="477" t="s">
        <v>421</v>
      </c>
      <c r="E5" s="478" t="s">
        <v>422</v>
      </c>
    </row>
    <row r="6" spans="1:5" ht="20.100000000000001" customHeight="1" x14ac:dyDescent="0.2">
      <c r="A6" s="475"/>
      <c r="B6" s="476"/>
      <c r="C6" s="477"/>
      <c r="D6" s="477"/>
      <c r="E6" s="478"/>
    </row>
    <row r="7" spans="1:5" ht="20.100000000000001" customHeight="1" x14ac:dyDescent="0.2">
      <c r="A7" s="286" t="s">
        <v>555</v>
      </c>
      <c r="B7" s="287">
        <v>87395</v>
      </c>
      <c r="C7" s="288">
        <v>100</v>
      </c>
      <c r="D7" s="289">
        <v>22296</v>
      </c>
      <c r="E7" s="290">
        <v>25.511756965501458</v>
      </c>
    </row>
    <row r="8" spans="1:5" ht="20.100000000000001" customHeight="1" x14ac:dyDescent="0.2">
      <c r="A8" s="240" t="s">
        <v>303</v>
      </c>
      <c r="B8" s="245">
        <v>5625</v>
      </c>
      <c r="C8" s="291">
        <v>6.4362949825504892</v>
      </c>
      <c r="D8" s="245">
        <v>5625</v>
      </c>
      <c r="E8" s="292">
        <v>100</v>
      </c>
    </row>
    <row r="9" spans="1:5" ht="20.100000000000001" customHeight="1" x14ac:dyDescent="0.2">
      <c r="A9" s="240" t="s">
        <v>410</v>
      </c>
      <c r="B9" s="245">
        <v>1414</v>
      </c>
      <c r="C9" s="291">
        <v>1.6179415298358029</v>
      </c>
      <c r="D9" s="245">
        <v>4</v>
      </c>
      <c r="E9" s="292">
        <v>0.28288543140028288</v>
      </c>
    </row>
    <row r="10" spans="1:5" ht="20.100000000000001" customHeight="1" x14ac:dyDescent="0.2">
      <c r="A10" s="240" t="s">
        <v>411</v>
      </c>
      <c r="B10" s="245">
        <v>1292</v>
      </c>
      <c r="C10" s="291">
        <v>1.4783454431031524</v>
      </c>
      <c r="D10" s="245">
        <v>21</v>
      </c>
      <c r="E10" s="292">
        <v>1.6253869969040249</v>
      </c>
    </row>
    <row r="11" spans="1:5" ht="20.100000000000001" customHeight="1" x14ac:dyDescent="0.2">
      <c r="A11" s="240" t="s">
        <v>412</v>
      </c>
      <c r="B11" s="245">
        <v>648</v>
      </c>
      <c r="C11" s="291">
        <v>0.74146118198981636</v>
      </c>
      <c r="D11" s="245">
        <v>2</v>
      </c>
      <c r="E11" s="292">
        <v>0.30864197530864196</v>
      </c>
    </row>
    <row r="12" spans="1:5" ht="20.100000000000001" customHeight="1" x14ac:dyDescent="0.2">
      <c r="A12" s="240" t="s">
        <v>413</v>
      </c>
      <c r="B12" s="245">
        <v>451</v>
      </c>
      <c r="C12" s="291">
        <v>0.51604782882315914</v>
      </c>
      <c r="D12" s="245">
        <v>35</v>
      </c>
      <c r="E12" s="292">
        <v>7.7605321507760534</v>
      </c>
    </row>
    <row r="13" spans="1:5" ht="20.100000000000001" customHeight="1" x14ac:dyDescent="0.2">
      <c r="A13" s="240" t="s">
        <v>414</v>
      </c>
      <c r="B13" s="245">
        <v>303</v>
      </c>
      <c r="C13" s="291">
        <v>0.34670175639338635</v>
      </c>
      <c r="D13" s="245">
        <v>0</v>
      </c>
      <c r="E13" s="292">
        <v>0</v>
      </c>
    </row>
    <row r="14" spans="1:5" ht="20.100000000000001" customHeight="1" x14ac:dyDescent="0.2">
      <c r="A14" s="240" t="s">
        <v>415</v>
      </c>
      <c r="B14" s="245">
        <v>5363</v>
      </c>
      <c r="C14" s="291">
        <v>6.1365066651410265</v>
      </c>
      <c r="D14" s="245">
        <v>164</v>
      </c>
      <c r="E14" s="292">
        <v>3.0579899310087635</v>
      </c>
    </row>
    <row r="15" spans="1:5" ht="20.100000000000001" customHeight="1" x14ac:dyDescent="0.2">
      <c r="A15" s="240" t="s">
        <v>306</v>
      </c>
      <c r="B15" s="245">
        <v>5803</v>
      </c>
      <c r="C15" s="291">
        <v>6.6399679615538654</v>
      </c>
      <c r="D15" s="245">
        <v>7</v>
      </c>
      <c r="E15" s="292">
        <v>0.12062726176115801</v>
      </c>
    </row>
    <row r="16" spans="1:5" ht="20.100000000000001" customHeight="1" x14ac:dyDescent="0.2">
      <c r="A16" s="240" t="s">
        <v>308</v>
      </c>
      <c r="B16" s="245">
        <v>26347</v>
      </c>
      <c r="C16" s="291">
        <v>30.147033583156929</v>
      </c>
      <c r="D16" s="245">
        <v>6964</v>
      </c>
      <c r="E16" s="292">
        <v>26.431851823737045</v>
      </c>
    </row>
    <row r="17" spans="1:5" ht="20.100000000000001" customHeight="1" x14ac:dyDescent="0.2">
      <c r="A17" s="240" t="s">
        <v>310</v>
      </c>
      <c r="B17" s="245">
        <v>27674</v>
      </c>
      <c r="C17" s="291">
        <v>31.665427083929288</v>
      </c>
      <c r="D17" s="245">
        <v>5862</v>
      </c>
      <c r="E17" s="292">
        <v>21.18233721182337</v>
      </c>
    </row>
    <row r="18" spans="1:5" ht="20.100000000000001" customHeight="1" x14ac:dyDescent="0.2">
      <c r="A18" s="240" t="s">
        <v>312</v>
      </c>
      <c r="B18" s="245">
        <v>6793</v>
      </c>
      <c r="C18" s="291">
        <v>7.7727558784827515</v>
      </c>
      <c r="D18" s="245">
        <v>2120</v>
      </c>
      <c r="E18" s="292">
        <v>31.2085970852348</v>
      </c>
    </row>
    <row r="19" spans="1:5" ht="20.100000000000001" customHeight="1" x14ac:dyDescent="0.2">
      <c r="A19" s="240" t="s">
        <v>314</v>
      </c>
      <c r="B19" s="245">
        <v>3599</v>
      </c>
      <c r="C19" s="291">
        <v>4.1180845586131927</v>
      </c>
      <c r="D19" s="245">
        <v>1362</v>
      </c>
      <c r="E19" s="292">
        <v>37.843845512642396</v>
      </c>
    </row>
    <row r="20" spans="1:5" ht="20.100000000000001" customHeight="1" x14ac:dyDescent="0.2">
      <c r="A20" s="240" t="s">
        <v>316</v>
      </c>
      <c r="B20" s="245">
        <v>329</v>
      </c>
      <c r="C20" s="291">
        <v>0.37645174209050863</v>
      </c>
      <c r="D20" s="245">
        <v>77</v>
      </c>
      <c r="E20" s="292">
        <v>23.404255319148938</v>
      </c>
    </row>
    <row r="21" spans="1:5" ht="20.100000000000001" customHeight="1" x14ac:dyDescent="0.2">
      <c r="A21" s="240" t="s">
        <v>416</v>
      </c>
      <c r="B21" s="245">
        <v>4</v>
      </c>
      <c r="C21" s="291">
        <v>4.5769208764803483E-3</v>
      </c>
      <c r="D21" s="245">
        <v>3</v>
      </c>
      <c r="E21" s="292">
        <v>75</v>
      </c>
    </row>
    <row r="22" spans="1:5" ht="20.100000000000001" customHeight="1" x14ac:dyDescent="0.2">
      <c r="A22" s="240" t="s">
        <v>417</v>
      </c>
      <c r="B22" s="245">
        <v>116</v>
      </c>
      <c r="C22" s="291">
        <v>0.13273070541793008</v>
      </c>
      <c r="D22" s="245">
        <v>49</v>
      </c>
      <c r="E22" s="292">
        <v>42.241379310344826</v>
      </c>
    </row>
    <row r="23" spans="1:5" ht="20.100000000000001" customHeight="1" x14ac:dyDescent="0.2">
      <c r="A23" s="240" t="s">
        <v>418</v>
      </c>
      <c r="B23" s="245">
        <v>314</v>
      </c>
      <c r="C23" s="291">
        <v>0.35928828880370733</v>
      </c>
      <c r="D23" s="245">
        <v>0</v>
      </c>
      <c r="E23" s="292">
        <v>0</v>
      </c>
    </row>
    <row r="24" spans="1:5" ht="20.100000000000001" customHeight="1" x14ac:dyDescent="0.2">
      <c r="A24" s="240" t="s">
        <v>371</v>
      </c>
      <c r="B24" s="245">
        <v>1320</v>
      </c>
      <c r="C24" s="291">
        <v>1.5103838892385149</v>
      </c>
      <c r="D24" s="245">
        <v>1</v>
      </c>
      <c r="E24" s="292">
        <v>7.575757575757576E-2</v>
      </c>
    </row>
    <row r="26" spans="1:5" x14ac:dyDescent="0.2">
      <c r="A26" s="27" t="s">
        <v>396</v>
      </c>
    </row>
    <row r="27" spans="1:5" x14ac:dyDescent="0.2">
      <c r="A27" s="280" t="s">
        <v>556</v>
      </c>
    </row>
  </sheetData>
  <sheetProtection password="C43B" sheet="1" objects="1" scenarios="1"/>
  <mergeCells count="7">
    <mergeCell ref="A1:E2"/>
    <mergeCell ref="B4:E4"/>
    <mergeCell ref="A5:A6"/>
    <mergeCell ref="B5:B6"/>
    <mergeCell ref="C5:C6"/>
    <mergeCell ref="D5:D6"/>
    <mergeCell ref="E5:E6"/>
  </mergeCells>
  <printOptions horizontalCentered="1"/>
  <pageMargins left="0.43307086614173229" right="0.43307086614173229" top="1.52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>
    <pageSetUpPr fitToPage="1"/>
  </sheetPr>
  <dimension ref="AA1"/>
  <sheetViews>
    <sheetView showGridLines="0" workbookViewId="0"/>
  </sheetViews>
  <sheetFormatPr defaultRowHeight="12.75" x14ac:dyDescent="0.2"/>
  <cols>
    <col min="1" max="16384" width="9" style="1"/>
  </cols>
  <sheetData>
    <row r="1" spans="27:27" x14ac:dyDescent="0.2">
      <c r="AA1" s="38" t="s">
        <v>567</v>
      </c>
    </row>
  </sheetData>
  <sheetProtection password="C43B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>
    <pageSetUpPr fitToPage="1"/>
  </sheetPr>
  <dimension ref="A1:Q31"/>
  <sheetViews>
    <sheetView showGridLines="0" zoomScale="80" zoomScaleNormal="80"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8" defaultRowHeight="17.100000000000001" customHeight="1" x14ac:dyDescent="0.2"/>
  <cols>
    <col min="1" max="1" width="23.75" style="43" customWidth="1"/>
    <col min="2" max="2" width="19.625" style="43" customWidth="1"/>
    <col min="3" max="3" width="1" style="303" customWidth="1"/>
    <col min="4" max="4" width="13.625" style="43" customWidth="1"/>
    <col min="5" max="5" width="13.25" style="43" customWidth="1"/>
    <col min="6" max="7" width="13.625" style="47" customWidth="1"/>
    <col min="8" max="8" width="0.875" style="46" customWidth="1"/>
    <col min="9" max="9" width="12.625" style="43" customWidth="1"/>
    <col min="10" max="11" width="13.625" style="47" customWidth="1"/>
    <col min="12" max="12" width="0.875" style="48" customWidth="1"/>
    <col min="13" max="13" width="12.75" style="49" customWidth="1"/>
    <col min="14" max="14" width="11.625" style="49" customWidth="1"/>
    <col min="15" max="15" width="11.625" style="43" customWidth="1"/>
    <col min="16" max="16384" width="8" style="43"/>
  </cols>
  <sheetData>
    <row r="1" spans="1:17" ht="24.75" customHeight="1" x14ac:dyDescent="0.2">
      <c r="A1" s="341" t="s">
        <v>568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</row>
    <row r="2" spans="1:17" ht="16.5" customHeight="1" x14ac:dyDescent="0.2">
      <c r="A2" s="44" t="s">
        <v>299</v>
      </c>
      <c r="B2" s="44"/>
      <c r="C2" s="299"/>
      <c r="D2" s="44"/>
      <c r="E2" s="44"/>
      <c r="F2" s="45"/>
      <c r="G2" s="45"/>
    </row>
    <row r="3" spans="1:17" ht="20.100000000000001" customHeight="1" x14ac:dyDescent="0.2">
      <c r="A3" s="342" t="s">
        <v>0</v>
      </c>
      <c r="B3" s="342"/>
      <c r="C3" s="300"/>
      <c r="D3" s="342" t="s">
        <v>512</v>
      </c>
      <c r="E3" s="342"/>
      <c r="F3" s="342"/>
      <c r="G3" s="342"/>
      <c r="H3" s="37"/>
      <c r="I3" s="343" t="s">
        <v>357</v>
      </c>
      <c r="J3" s="343"/>
      <c r="K3" s="343"/>
      <c r="L3" s="37"/>
      <c r="M3" s="343" t="s">
        <v>513</v>
      </c>
      <c r="N3" s="343"/>
      <c r="O3" s="343"/>
    </row>
    <row r="4" spans="1:17" ht="20.100000000000001" customHeight="1" x14ac:dyDescent="0.2">
      <c r="A4" s="342"/>
      <c r="B4" s="342"/>
      <c r="C4" s="300"/>
      <c r="D4" s="344" t="s">
        <v>1</v>
      </c>
      <c r="E4" s="345"/>
      <c r="F4" s="50" t="s">
        <v>2</v>
      </c>
      <c r="G4" s="51" t="s">
        <v>3</v>
      </c>
      <c r="H4" s="37"/>
      <c r="I4" s="52" t="s">
        <v>1</v>
      </c>
      <c r="J4" s="50" t="s">
        <v>2</v>
      </c>
      <c r="K4" s="51" t="s">
        <v>3</v>
      </c>
      <c r="L4" s="37"/>
      <c r="M4" s="52" t="s">
        <v>1</v>
      </c>
      <c r="N4" s="53" t="s">
        <v>2</v>
      </c>
      <c r="O4" s="54" t="s">
        <v>4</v>
      </c>
    </row>
    <row r="5" spans="1:17" ht="12" customHeight="1" x14ac:dyDescent="0.2">
      <c r="A5" s="342"/>
      <c r="B5" s="342"/>
      <c r="C5" s="300"/>
      <c r="D5" s="346" t="s">
        <v>5</v>
      </c>
      <c r="E5" s="348" t="s">
        <v>6</v>
      </c>
      <c r="F5" s="349" t="s">
        <v>7</v>
      </c>
      <c r="G5" s="351" t="s">
        <v>8</v>
      </c>
      <c r="H5" s="37"/>
      <c r="I5" s="354" t="s">
        <v>5</v>
      </c>
      <c r="J5" s="355" t="s">
        <v>7</v>
      </c>
      <c r="K5" s="356" t="s">
        <v>8</v>
      </c>
      <c r="L5" s="37"/>
      <c r="M5" s="354" t="s">
        <v>5</v>
      </c>
      <c r="N5" s="339" t="s">
        <v>7</v>
      </c>
      <c r="O5" s="340" t="s">
        <v>8</v>
      </c>
    </row>
    <row r="6" spans="1:17" ht="12" customHeight="1" x14ac:dyDescent="0.2">
      <c r="A6" s="342"/>
      <c r="B6" s="342"/>
      <c r="C6" s="300"/>
      <c r="D6" s="347"/>
      <c r="E6" s="348"/>
      <c r="F6" s="350"/>
      <c r="G6" s="352"/>
      <c r="H6" s="37"/>
      <c r="I6" s="354"/>
      <c r="J6" s="355"/>
      <c r="K6" s="356"/>
      <c r="L6" s="37"/>
      <c r="M6" s="354"/>
      <c r="N6" s="339"/>
      <c r="O6" s="340"/>
    </row>
    <row r="7" spans="1:17" s="63" customFormat="1" ht="12.75" customHeight="1" x14ac:dyDescent="0.2">
      <c r="A7" s="343"/>
      <c r="B7" s="343"/>
      <c r="C7" s="300"/>
      <c r="D7" s="55" t="s">
        <v>9</v>
      </c>
      <c r="E7" s="56" t="s">
        <v>10</v>
      </c>
      <c r="F7" s="57" t="s">
        <v>11</v>
      </c>
      <c r="G7" s="58" t="s">
        <v>12</v>
      </c>
      <c r="H7" s="37"/>
      <c r="I7" s="55" t="s">
        <v>13</v>
      </c>
      <c r="J7" s="59" t="s">
        <v>14</v>
      </c>
      <c r="K7" s="60" t="s">
        <v>15</v>
      </c>
      <c r="L7" s="37"/>
      <c r="M7" s="55" t="s">
        <v>16</v>
      </c>
      <c r="N7" s="61" t="s">
        <v>17</v>
      </c>
      <c r="O7" s="62" t="s">
        <v>18</v>
      </c>
    </row>
    <row r="8" spans="1:17" ht="30" customHeight="1" x14ac:dyDescent="0.2">
      <c r="A8" s="357" t="s">
        <v>429</v>
      </c>
      <c r="B8" s="357"/>
      <c r="C8" s="300" t="s">
        <v>473</v>
      </c>
      <c r="D8" s="64">
        <v>83449</v>
      </c>
      <c r="E8" s="65">
        <f>+D8/$D$23</f>
        <v>0.49388334862249578</v>
      </c>
      <c r="F8" s="66">
        <v>2792350.1</v>
      </c>
      <c r="G8" s="67"/>
      <c r="H8" s="68">
        <v>0</v>
      </c>
      <c r="I8" s="69">
        <v>80190</v>
      </c>
      <c r="J8" s="66">
        <v>2734955.44</v>
      </c>
      <c r="K8" s="70"/>
      <c r="L8" s="68">
        <v>0</v>
      </c>
      <c r="M8" s="71">
        <f>+D8/I8</f>
        <v>1.0406409776780148</v>
      </c>
      <c r="N8" s="72">
        <f>+F8/J8</f>
        <v>1.0209855923648981</v>
      </c>
      <c r="O8" s="73"/>
    </row>
    <row r="9" spans="1:17" ht="30" customHeight="1" x14ac:dyDescent="0.2">
      <c r="A9" s="358" t="s">
        <v>19</v>
      </c>
      <c r="B9" s="358"/>
      <c r="C9" s="300" t="s">
        <v>502</v>
      </c>
      <c r="D9" s="74">
        <v>2856</v>
      </c>
      <c r="E9" s="75">
        <f t="shared" ref="E9:E22" si="0">+D9/$D$23</f>
        <v>1.6902908886455775E-2</v>
      </c>
      <c r="F9" s="76"/>
      <c r="G9" s="77"/>
      <c r="H9" s="68">
        <v>0</v>
      </c>
      <c r="I9" s="74">
        <v>5900</v>
      </c>
      <c r="J9" s="76"/>
      <c r="K9" s="77"/>
      <c r="L9" s="68">
        <v>0</v>
      </c>
      <c r="M9" s="78">
        <f t="shared" ref="M9:M23" si="1">+D9/I9</f>
        <v>0.48406779661016947</v>
      </c>
      <c r="N9" s="78"/>
      <c r="O9" s="79"/>
    </row>
    <row r="10" spans="1:17" ht="30" customHeight="1" x14ac:dyDescent="0.2">
      <c r="A10" s="358" t="s">
        <v>358</v>
      </c>
      <c r="B10" s="358"/>
      <c r="C10" s="300" t="s">
        <v>474</v>
      </c>
      <c r="D10" s="74">
        <v>68820</v>
      </c>
      <c r="E10" s="75">
        <f t="shared" si="0"/>
        <v>0.40730328766312551</v>
      </c>
      <c r="F10" s="76">
        <v>171401.72</v>
      </c>
      <c r="G10" s="77"/>
      <c r="H10" s="68">
        <v>0</v>
      </c>
      <c r="I10" s="74">
        <v>76648</v>
      </c>
      <c r="J10" s="76">
        <v>194033.15</v>
      </c>
      <c r="K10" s="77"/>
      <c r="L10" s="68">
        <v>0</v>
      </c>
      <c r="M10" s="78">
        <f t="shared" si="1"/>
        <v>0.89787078593048741</v>
      </c>
      <c r="N10" s="78">
        <f t="shared" ref="N10:N22" si="2">+F10/J10</f>
        <v>0.88336307481479326</v>
      </c>
      <c r="O10" s="79"/>
      <c r="Q10" s="47"/>
    </row>
    <row r="11" spans="1:17" ht="30" customHeight="1" x14ac:dyDescent="0.2">
      <c r="A11" s="359" t="s">
        <v>20</v>
      </c>
      <c r="B11" s="359"/>
      <c r="C11" s="301" t="s">
        <v>503</v>
      </c>
      <c r="D11" s="74">
        <v>0</v>
      </c>
      <c r="E11" s="75">
        <f t="shared" si="0"/>
        <v>0</v>
      </c>
      <c r="F11" s="76">
        <v>0</v>
      </c>
      <c r="G11" s="77"/>
      <c r="H11" s="68">
        <v>0</v>
      </c>
      <c r="I11" s="74">
        <v>0</v>
      </c>
      <c r="J11" s="76">
        <v>0</v>
      </c>
      <c r="K11" s="77"/>
      <c r="L11" s="68">
        <v>0</v>
      </c>
      <c r="M11" s="78">
        <f>IFERROR(+D11/I11,0)</f>
        <v>0</v>
      </c>
      <c r="N11" s="80">
        <f>IFERROR(+F11/J11,0)</f>
        <v>0</v>
      </c>
      <c r="O11" s="79"/>
    </row>
    <row r="12" spans="1:17" ht="30" customHeight="1" x14ac:dyDescent="0.2">
      <c r="A12" s="358" t="s">
        <v>21</v>
      </c>
      <c r="B12" s="358"/>
      <c r="C12" s="301" t="s">
        <v>469</v>
      </c>
      <c r="D12" s="74">
        <v>120848</v>
      </c>
      <c r="E12" s="75">
        <f t="shared" si="0"/>
        <v>0.71522504660728559</v>
      </c>
      <c r="F12" s="76">
        <v>2451676.2599999998</v>
      </c>
      <c r="G12" s="77"/>
      <c r="H12" s="68">
        <v>0</v>
      </c>
      <c r="I12" s="74">
        <v>118352</v>
      </c>
      <c r="J12" s="76">
        <v>2381494.2000000002</v>
      </c>
      <c r="K12" s="77"/>
      <c r="L12" s="68">
        <v>0</v>
      </c>
      <c r="M12" s="78">
        <f t="shared" si="1"/>
        <v>1.0210896309314588</v>
      </c>
      <c r="N12" s="75">
        <f t="shared" si="2"/>
        <v>1.0294697589437756</v>
      </c>
      <c r="O12" s="79"/>
    </row>
    <row r="13" spans="1:17" ht="30" customHeight="1" x14ac:dyDescent="0.2">
      <c r="A13" s="353" t="s">
        <v>22</v>
      </c>
      <c r="B13" s="353"/>
      <c r="C13" s="301" t="s">
        <v>504</v>
      </c>
      <c r="D13" s="74">
        <v>58027</v>
      </c>
      <c r="E13" s="75">
        <f t="shared" si="0"/>
        <v>0.34342615334536736</v>
      </c>
      <c r="F13" s="76"/>
      <c r="G13" s="77">
        <v>83395.45</v>
      </c>
      <c r="H13" s="68">
        <v>0</v>
      </c>
      <c r="I13" s="74">
        <v>60458</v>
      </c>
      <c r="J13" s="76">
        <v>1407028.38</v>
      </c>
      <c r="K13" s="77">
        <v>90480.3</v>
      </c>
      <c r="L13" s="68">
        <v>0</v>
      </c>
      <c r="M13" s="78">
        <f t="shared" si="1"/>
        <v>0.95979026762380493</v>
      </c>
      <c r="N13" s="75">
        <f t="shared" si="2"/>
        <v>0</v>
      </c>
      <c r="O13" s="81">
        <f t="shared" ref="O13" si="3">+G13/K13</f>
        <v>0.92169731974805558</v>
      </c>
      <c r="Q13" s="47"/>
    </row>
    <row r="14" spans="1:17" ht="30" customHeight="1" x14ac:dyDescent="0.2">
      <c r="A14" s="358" t="s">
        <v>499</v>
      </c>
      <c r="B14" s="358"/>
      <c r="C14" s="301" t="s">
        <v>505</v>
      </c>
      <c r="D14" s="74">
        <v>17335</v>
      </c>
      <c r="E14" s="75">
        <f t="shared" si="0"/>
        <v>0.10259521202615926</v>
      </c>
      <c r="F14" s="76"/>
      <c r="G14" s="77"/>
      <c r="H14" s="68">
        <v>0</v>
      </c>
      <c r="I14" s="74">
        <v>19140</v>
      </c>
      <c r="J14" s="82"/>
      <c r="K14" s="77"/>
      <c r="L14" s="68">
        <v>0</v>
      </c>
      <c r="M14" s="78">
        <f t="shared" si="1"/>
        <v>0.90569487983281083</v>
      </c>
      <c r="N14" s="80"/>
      <c r="O14" s="79"/>
    </row>
    <row r="15" spans="1:17" ht="30" customHeight="1" x14ac:dyDescent="0.2">
      <c r="A15" s="353" t="s">
        <v>500</v>
      </c>
      <c r="B15" s="353"/>
      <c r="C15" s="301" t="s">
        <v>506</v>
      </c>
      <c r="D15" s="74">
        <v>19185</v>
      </c>
      <c r="E15" s="75">
        <f t="shared" si="0"/>
        <v>0.11354422513538306</v>
      </c>
      <c r="F15" s="76"/>
      <c r="G15" s="77"/>
      <c r="H15" s="68">
        <v>0</v>
      </c>
      <c r="I15" s="74">
        <v>19050</v>
      </c>
      <c r="J15" s="82"/>
      <c r="K15" s="77"/>
      <c r="L15" s="68">
        <v>0</v>
      </c>
      <c r="M15" s="78">
        <f t="shared" si="1"/>
        <v>1.0070866141732284</v>
      </c>
      <c r="N15" s="80"/>
      <c r="O15" s="79"/>
    </row>
    <row r="16" spans="1:17" ht="30" customHeight="1" x14ac:dyDescent="0.2">
      <c r="A16" s="353" t="s">
        <v>501</v>
      </c>
      <c r="B16" s="353"/>
      <c r="C16" s="301" t="s">
        <v>507</v>
      </c>
      <c r="D16" s="74">
        <v>5546</v>
      </c>
      <c r="E16" s="75">
        <f t="shared" si="0"/>
        <v>3.282336578581363E-2</v>
      </c>
      <c r="F16" s="76"/>
      <c r="G16" s="77"/>
      <c r="H16" s="68">
        <v>0</v>
      </c>
      <c r="I16" s="74">
        <v>5336</v>
      </c>
      <c r="J16" s="82"/>
      <c r="K16" s="77"/>
      <c r="L16" s="68">
        <v>0</v>
      </c>
      <c r="M16" s="78">
        <f t="shared" si="1"/>
        <v>1.0393553223388305</v>
      </c>
      <c r="N16" s="80"/>
      <c r="O16" s="79"/>
    </row>
    <row r="17" spans="1:15" ht="30" customHeight="1" x14ac:dyDescent="0.2">
      <c r="A17" s="83" t="s">
        <v>24</v>
      </c>
      <c r="B17" s="83"/>
      <c r="C17" s="301" t="s">
        <v>23</v>
      </c>
      <c r="D17" s="74">
        <v>493</v>
      </c>
      <c r="E17" s="75">
        <f t="shared" si="0"/>
        <v>2.9177640339715324E-3</v>
      </c>
      <c r="F17" s="76">
        <v>19460.43</v>
      </c>
      <c r="G17" s="77"/>
      <c r="H17" s="68">
        <v>0</v>
      </c>
      <c r="I17" s="74">
        <v>468</v>
      </c>
      <c r="J17" s="76">
        <v>19263.5</v>
      </c>
      <c r="K17" s="77"/>
      <c r="L17" s="68">
        <v>0</v>
      </c>
      <c r="M17" s="78">
        <f t="shared" si="1"/>
        <v>1.0534188034188035</v>
      </c>
      <c r="N17" s="80">
        <f t="shared" si="2"/>
        <v>1.010222960521193</v>
      </c>
      <c r="O17" s="79"/>
    </row>
    <row r="18" spans="1:15" ht="30" customHeight="1" x14ac:dyDescent="0.2">
      <c r="A18" s="83" t="s">
        <v>26</v>
      </c>
      <c r="B18" s="83"/>
      <c r="C18" s="301" t="s">
        <v>25</v>
      </c>
      <c r="D18" s="74">
        <v>1117</v>
      </c>
      <c r="E18" s="75">
        <f t="shared" si="0"/>
        <v>6.6108365637853996E-3</v>
      </c>
      <c r="F18" s="76">
        <v>29704.82</v>
      </c>
      <c r="G18" s="77"/>
      <c r="H18" s="68">
        <v>0</v>
      </c>
      <c r="I18" s="74">
        <v>1143</v>
      </c>
      <c r="J18" s="76">
        <v>29885.200000000001</v>
      </c>
      <c r="K18" s="77"/>
      <c r="L18" s="68">
        <v>0</v>
      </c>
      <c r="M18" s="78">
        <f t="shared" si="1"/>
        <v>0.97725284339457563</v>
      </c>
      <c r="N18" s="80">
        <f t="shared" si="2"/>
        <v>0.99396423647825671</v>
      </c>
      <c r="O18" s="79"/>
    </row>
    <row r="19" spans="1:15" ht="30" customHeight="1" x14ac:dyDescent="0.2">
      <c r="A19" s="353" t="s">
        <v>27</v>
      </c>
      <c r="B19" s="353"/>
      <c r="C19" s="301" t="s">
        <v>508</v>
      </c>
      <c r="D19" s="74">
        <v>404</v>
      </c>
      <c r="E19" s="75">
        <f t="shared" si="0"/>
        <v>2.3910277276359007E-3</v>
      </c>
      <c r="F19" s="76">
        <v>11688.04</v>
      </c>
      <c r="G19" s="77"/>
      <c r="H19" s="68">
        <v>0</v>
      </c>
      <c r="I19" s="74">
        <v>327</v>
      </c>
      <c r="J19" s="76">
        <v>9821.44</v>
      </c>
      <c r="K19" s="77"/>
      <c r="L19" s="68">
        <v>0</v>
      </c>
      <c r="M19" s="78">
        <f t="shared" si="1"/>
        <v>1.2354740061162079</v>
      </c>
      <c r="N19" s="80">
        <f t="shared" si="2"/>
        <v>1.1900535970285417</v>
      </c>
      <c r="O19" s="79"/>
    </row>
    <row r="20" spans="1:15" ht="30" customHeight="1" x14ac:dyDescent="0.2">
      <c r="A20" s="353" t="s">
        <v>28</v>
      </c>
      <c r="B20" s="353"/>
      <c r="C20" s="301" t="s">
        <v>509</v>
      </c>
      <c r="D20" s="74">
        <v>2802</v>
      </c>
      <c r="E20" s="75">
        <f t="shared" si="0"/>
        <v>1.6583316071375729E-2</v>
      </c>
      <c r="F20" s="76">
        <v>42855.21</v>
      </c>
      <c r="G20" s="77"/>
      <c r="H20" s="68">
        <v>0</v>
      </c>
      <c r="I20" s="74">
        <v>2775</v>
      </c>
      <c r="J20" s="76">
        <v>42550.97</v>
      </c>
      <c r="K20" s="77"/>
      <c r="L20" s="68">
        <v>0</v>
      </c>
      <c r="M20" s="78">
        <f t="shared" si="1"/>
        <v>1.0097297297297296</v>
      </c>
      <c r="N20" s="80">
        <f t="shared" si="2"/>
        <v>1.0071500132664426</v>
      </c>
      <c r="O20" s="79"/>
    </row>
    <row r="21" spans="1:15" ht="30" customHeight="1" x14ac:dyDescent="0.2">
      <c r="A21" s="353" t="s">
        <v>29</v>
      </c>
      <c r="B21" s="353"/>
      <c r="C21" s="301" t="s">
        <v>510</v>
      </c>
      <c r="D21" s="74">
        <v>3861</v>
      </c>
      <c r="E21" s="75">
        <f t="shared" si="0"/>
        <v>2.2850886278223299E-2</v>
      </c>
      <c r="F21" s="76">
        <v>88271.48</v>
      </c>
      <c r="G21" s="77"/>
      <c r="H21" s="68">
        <v>0</v>
      </c>
      <c r="I21" s="74">
        <v>4277</v>
      </c>
      <c r="J21" s="76">
        <v>104099.07</v>
      </c>
      <c r="K21" s="77"/>
      <c r="L21" s="68">
        <v>0</v>
      </c>
      <c r="M21" s="78">
        <f t="shared" si="1"/>
        <v>0.90273556231003038</v>
      </c>
      <c r="N21" s="80">
        <f t="shared" si="2"/>
        <v>0.84795647069661617</v>
      </c>
      <c r="O21" s="79"/>
    </row>
    <row r="22" spans="1:15" ht="30" customHeight="1" thickBot="1" x14ac:dyDescent="0.25">
      <c r="A22" s="360" t="s">
        <v>30</v>
      </c>
      <c r="B22" s="360"/>
      <c r="C22" s="300" t="s">
        <v>511</v>
      </c>
      <c r="D22" s="84">
        <v>25</v>
      </c>
      <c r="E22" s="85">
        <f t="shared" si="0"/>
        <v>1.4795963661113249E-4</v>
      </c>
      <c r="F22" s="86">
        <v>754.72</v>
      </c>
      <c r="G22" s="87"/>
      <c r="H22" s="68">
        <v>0</v>
      </c>
      <c r="I22" s="84">
        <v>50</v>
      </c>
      <c r="J22" s="86">
        <v>1843.19</v>
      </c>
      <c r="K22" s="87"/>
      <c r="L22" s="68">
        <v>0</v>
      </c>
      <c r="M22" s="88">
        <f t="shared" si="1"/>
        <v>0.5</v>
      </c>
      <c r="N22" s="89">
        <f t="shared" si="2"/>
        <v>0.40946402704007728</v>
      </c>
      <c r="O22" s="90"/>
    </row>
    <row r="23" spans="1:15" ht="30" customHeight="1" thickTop="1" x14ac:dyDescent="0.2">
      <c r="A23" s="361" t="s">
        <v>31</v>
      </c>
      <c r="B23" s="361"/>
      <c r="C23" s="300"/>
      <c r="D23" s="91">
        <v>168965</v>
      </c>
      <c r="E23" s="92" t="s">
        <v>364</v>
      </c>
      <c r="F23" s="93"/>
      <c r="G23" s="94"/>
      <c r="H23" s="37">
        <v>0</v>
      </c>
      <c r="I23" s="91">
        <v>168953</v>
      </c>
      <c r="J23" s="95"/>
      <c r="K23" s="96"/>
      <c r="L23" s="37">
        <v>0</v>
      </c>
      <c r="M23" s="97">
        <f t="shared" si="1"/>
        <v>1.0000710256698608</v>
      </c>
      <c r="N23" s="98"/>
      <c r="O23" s="99"/>
    </row>
    <row r="24" spans="1:15" ht="11.25" customHeight="1" x14ac:dyDescent="0.2">
      <c r="A24" s="46"/>
      <c r="B24" s="100"/>
      <c r="C24" s="302"/>
      <c r="D24" s="101">
        <v>2016</v>
      </c>
      <c r="G24" s="45"/>
      <c r="H24" s="102"/>
      <c r="I24" s="103">
        <v>2015</v>
      </c>
    </row>
    <row r="25" spans="1:15" ht="11.25" customHeight="1" x14ac:dyDescent="0.2">
      <c r="B25" s="1"/>
      <c r="C25" s="118"/>
      <c r="D25" s="1"/>
      <c r="E25" s="1"/>
      <c r="F25" s="1"/>
      <c r="G25" s="1"/>
      <c r="H25" s="1"/>
      <c r="I25" s="1"/>
    </row>
    <row r="26" spans="1:15" ht="11.25" customHeight="1" x14ac:dyDescent="0.2">
      <c r="A26" s="43" t="s">
        <v>32</v>
      </c>
      <c r="B26" s="1"/>
      <c r="C26" s="118"/>
      <c r="D26" s="1"/>
      <c r="E26" s="1"/>
      <c r="F26" s="1"/>
      <c r="G26" s="1"/>
      <c r="H26" s="1"/>
      <c r="I26" s="1"/>
    </row>
    <row r="27" spans="1:15" ht="11.25" customHeight="1" x14ac:dyDescent="0.2">
      <c r="A27" s="104" t="s">
        <v>33</v>
      </c>
      <c r="B27" s="1"/>
      <c r="C27" s="118"/>
      <c r="D27" s="1"/>
      <c r="E27" s="1"/>
      <c r="F27" s="1"/>
      <c r="G27" s="1"/>
      <c r="H27" s="1"/>
      <c r="I27" s="1"/>
    </row>
    <row r="28" spans="1:15" ht="11.25" customHeight="1" x14ac:dyDescent="0.2">
      <c r="A28" s="104" t="s">
        <v>498</v>
      </c>
      <c r="B28" s="1"/>
      <c r="C28" s="118"/>
      <c r="D28" s="1"/>
      <c r="E28" s="1"/>
      <c r="F28" s="1"/>
      <c r="G28" s="1"/>
      <c r="H28" s="1"/>
      <c r="I28" s="1"/>
    </row>
    <row r="29" spans="1:15" ht="11.25" customHeight="1" x14ac:dyDescent="0.2">
      <c r="B29" s="1"/>
      <c r="C29" s="118"/>
      <c r="D29" s="1"/>
      <c r="E29" s="1"/>
      <c r="F29" s="1"/>
      <c r="G29" s="1"/>
      <c r="H29" s="1"/>
      <c r="I29" s="1"/>
    </row>
    <row r="30" spans="1:15" ht="11.25" customHeight="1" x14ac:dyDescent="0.2">
      <c r="B30" s="105"/>
      <c r="C30" s="302"/>
      <c r="G30" s="106"/>
      <c r="H30" s="102"/>
      <c r="I30" s="107"/>
    </row>
    <row r="31" spans="1:15" ht="11.25" customHeight="1" x14ac:dyDescent="0.2">
      <c r="B31" s="105"/>
      <c r="C31" s="302"/>
      <c r="G31" s="106"/>
      <c r="H31" s="102"/>
      <c r="I31" s="107"/>
    </row>
  </sheetData>
  <sheetProtection password="C43B" sheet="1" objects="1" scenarios="1"/>
  <mergeCells count="30">
    <mergeCell ref="A22:B22"/>
    <mergeCell ref="A23:B23"/>
    <mergeCell ref="A14:B14"/>
    <mergeCell ref="A15:B15"/>
    <mergeCell ref="A16:B16"/>
    <mergeCell ref="A19:B19"/>
    <mergeCell ref="A20:B20"/>
    <mergeCell ref="A21:B21"/>
    <mergeCell ref="A13:B13"/>
    <mergeCell ref="I5:I6"/>
    <mergeCell ref="J5:J6"/>
    <mergeCell ref="K5:K6"/>
    <mergeCell ref="M5:M6"/>
    <mergeCell ref="A8:B8"/>
    <mergeCell ref="A9:B9"/>
    <mergeCell ref="A10:B10"/>
    <mergeCell ref="A11:B11"/>
    <mergeCell ref="A12:B12"/>
    <mergeCell ref="N5:N6"/>
    <mergeCell ref="O5:O6"/>
    <mergeCell ref="A1:O1"/>
    <mergeCell ref="A3:B7"/>
    <mergeCell ref="D3:G3"/>
    <mergeCell ref="I3:K3"/>
    <mergeCell ref="M3:O3"/>
    <mergeCell ref="D4:E4"/>
    <mergeCell ref="D5:D6"/>
    <mergeCell ref="E5:E6"/>
    <mergeCell ref="F5:F6"/>
    <mergeCell ref="G5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Footer>&amp;R&amp;8Pág.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">
    <pageSetUpPr fitToPage="1"/>
  </sheetPr>
  <dimension ref="A1:P20"/>
  <sheetViews>
    <sheetView showGridLines="0" zoomScale="80" zoomScaleNormal="80" workbookViewId="0">
      <pane xSplit="2" ySplit="1" topLeftCell="C2" activePane="bottomRight" state="frozen"/>
      <selection pane="topRight" activeCell="C1" sqref="C1"/>
      <selection pane="bottomLeft" activeCell="A8" sqref="A8"/>
      <selection pane="bottomRight" sqref="A1:N1"/>
    </sheetView>
  </sheetViews>
  <sheetFormatPr defaultColWidth="8" defaultRowHeight="17.100000000000001" customHeight="1" x14ac:dyDescent="0.2"/>
  <cols>
    <col min="1" max="1" width="23.75" style="43" customWidth="1"/>
    <col min="2" max="2" width="19.625" style="43" customWidth="1"/>
    <col min="3" max="3" width="0.875" style="303" customWidth="1"/>
    <col min="4" max="4" width="13.625" style="43" customWidth="1"/>
    <col min="5" max="5" width="13.25" style="43" customWidth="1"/>
    <col min="6" max="7" width="13.625" style="47" customWidth="1"/>
    <col min="8" max="8" width="0.875" style="46" customWidth="1"/>
    <col min="9" max="9" width="12.625" style="43" customWidth="1"/>
    <col min="10" max="10" width="13.625" style="47" customWidth="1"/>
    <col min="11" max="11" width="8.875" style="48" bestFit="1" customWidth="1"/>
    <col min="12" max="12" width="0.875" style="49" customWidth="1"/>
    <col min="13" max="13" width="13.375" style="49" bestFit="1" customWidth="1"/>
    <col min="14" max="14" width="11.625" style="43" customWidth="1"/>
    <col min="15" max="15" width="8.875" style="43" bestFit="1" customWidth="1"/>
    <col min="16" max="16384" width="8" style="43"/>
  </cols>
  <sheetData>
    <row r="1" spans="1:16" ht="24.75" customHeight="1" x14ac:dyDescent="0.2">
      <c r="A1" s="341" t="s">
        <v>568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</row>
    <row r="2" spans="1:16" ht="17.100000000000001" customHeight="1" x14ac:dyDescent="0.2">
      <c r="A2" s="44" t="s">
        <v>300</v>
      </c>
    </row>
    <row r="3" spans="1:16" s="46" customFormat="1" ht="17.100000000000001" customHeight="1" x14ac:dyDescent="0.2">
      <c r="A3" s="342" t="s">
        <v>0</v>
      </c>
      <c r="B3" s="342"/>
      <c r="C3" s="300"/>
      <c r="D3" s="343" t="s">
        <v>514</v>
      </c>
      <c r="E3" s="343"/>
      <c r="F3" s="343"/>
      <c r="G3" s="343"/>
      <c r="I3" s="343" t="s">
        <v>433</v>
      </c>
      <c r="J3" s="343"/>
      <c r="K3" s="343"/>
      <c r="L3" s="49"/>
      <c r="M3" s="343" t="s">
        <v>513</v>
      </c>
      <c r="N3" s="343"/>
      <c r="O3" s="343"/>
      <c r="P3" s="43"/>
    </row>
    <row r="4" spans="1:16" s="46" customFormat="1" ht="17.100000000000001" customHeight="1" x14ac:dyDescent="0.2">
      <c r="A4" s="342"/>
      <c r="B4" s="342"/>
      <c r="C4" s="300"/>
      <c r="D4" s="366" t="s">
        <v>1</v>
      </c>
      <c r="E4" s="344"/>
      <c r="F4" s="50" t="s">
        <v>2</v>
      </c>
      <c r="G4" s="51" t="s">
        <v>434</v>
      </c>
      <c r="I4" s="295" t="s">
        <v>1</v>
      </c>
      <c r="J4" s="50" t="s">
        <v>2</v>
      </c>
      <c r="K4" s="51" t="s">
        <v>434</v>
      </c>
      <c r="L4" s="49"/>
      <c r="M4" s="293" t="s">
        <v>1</v>
      </c>
      <c r="N4" s="294" t="s">
        <v>2</v>
      </c>
      <c r="O4" s="54" t="s">
        <v>4</v>
      </c>
      <c r="P4" s="43"/>
    </row>
    <row r="5" spans="1:16" s="46" customFormat="1" ht="17.100000000000001" customHeight="1" x14ac:dyDescent="0.2">
      <c r="A5" s="342"/>
      <c r="B5" s="342"/>
      <c r="C5" s="300"/>
      <c r="D5" s="346" t="s">
        <v>5</v>
      </c>
      <c r="E5" s="367" t="s">
        <v>6</v>
      </c>
      <c r="F5" s="349" t="s">
        <v>7</v>
      </c>
      <c r="G5" s="364" t="s">
        <v>435</v>
      </c>
      <c r="I5" s="346" t="s">
        <v>5</v>
      </c>
      <c r="J5" s="349" t="s">
        <v>7</v>
      </c>
      <c r="K5" s="364" t="s">
        <v>435</v>
      </c>
      <c r="L5" s="49"/>
      <c r="M5" s="354" t="s">
        <v>5</v>
      </c>
      <c r="N5" s="339" t="s">
        <v>7</v>
      </c>
      <c r="O5" s="340" t="s">
        <v>8</v>
      </c>
      <c r="P5" s="43"/>
    </row>
    <row r="6" spans="1:16" s="46" customFormat="1" ht="17.100000000000001" customHeight="1" x14ac:dyDescent="0.2">
      <c r="A6" s="342"/>
      <c r="B6" s="342"/>
      <c r="C6" s="300"/>
      <c r="D6" s="347"/>
      <c r="E6" s="368"/>
      <c r="F6" s="350"/>
      <c r="G6" s="365"/>
      <c r="I6" s="347"/>
      <c r="J6" s="350"/>
      <c r="K6" s="365"/>
      <c r="L6" s="49"/>
      <c r="M6" s="354"/>
      <c r="N6" s="339"/>
      <c r="O6" s="340"/>
      <c r="P6" s="43"/>
    </row>
    <row r="7" spans="1:16" s="46" customFormat="1" ht="17.100000000000001" customHeight="1" x14ac:dyDescent="0.2">
      <c r="A7" s="343"/>
      <c r="B7" s="343"/>
      <c r="C7" s="300"/>
      <c r="D7" s="108" t="s">
        <v>9</v>
      </c>
      <c r="E7" s="56" t="s">
        <v>10</v>
      </c>
      <c r="F7" s="57" t="s">
        <v>11</v>
      </c>
      <c r="G7" s="109" t="s">
        <v>12</v>
      </c>
      <c r="I7" s="108" t="s">
        <v>9</v>
      </c>
      <c r="J7" s="57" t="s">
        <v>11</v>
      </c>
      <c r="K7" s="109" t="s">
        <v>12</v>
      </c>
      <c r="L7" s="49"/>
      <c r="M7" s="55" t="s">
        <v>16</v>
      </c>
      <c r="N7" s="61" t="s">
        <v>17</v>
      </c>
      <c r="O7" s="62" t="s">
        <v>18</v>
      </c>
      <c r="P7" s="43"/>
    </row>
    <row r="8" spans="1:16" s="46" customFormat="1" ht="17.100000000000001" customHeight="1" x14ac:dyDescent="0.2">
      <c r="A8" s="363" t="s">
        <v>21</v>
      </c>
      <c r="B8" s="363"/>
      <c r="C8" s="300" t="s">
        <v>469</v>
      </c>
      <c r="D8" s="69">
        <v>10993</v>
      </c>
      <c r="E8" s="72">
        <f>+D8/$D$16</f>
        <v>0.98151785714285711</v>
      </c>
      <c r="F8" s="66">
        <v>3293.03</v>
      </c>
      <c r="G8" s="110"/>
      <c r="I8" s="69">
        <v>10046</v>
      </c>
      <c r="J8" s="66">
        <v>3136.04</v>
      </c>
      <c r="K8" s="110"/>
      <c r="L8" s="49"/>
      <c r="M8" s="71">
        <f>+D8/I8</f>
        <v>1.0942663746764882</v>
      </c>
      <c r="N8" s="72">
        <f>+F8/J8</f>
        <v>1.0500599482149464</v>
      </c>
      <c r="O8" s="73"/>
      <c r="P8" s="43"/>
    </row>
    <row r="9" spans="1:16" s="46" customFormat="1" ht="17.100000000000001" customHeight="1" x14ac:dyDescent="0.2">
      <c r="A9" s="353" t="s">
        <v>436</v>
      </c>
      <c r="B9" s="353"/>
      <c r="C9" s="300" t="s">
        <v>504</v>
      </c>
      <c r="D9" s="74">
        <v>1784</v>
      </c>
      <c r="E9" s="75">
        <f t="shared" ref="E9:E15" si="0">+D9/$D$16</f>
        <v>0.15928571428571428</v>
      </c>
      <c r="F9" s="76">
        <v>1238.1199999999999</v>
      </c>
      <c r="G9" s="111"/>
      <c r="I9" s="74">
        <v>1836</v>
      </c>
      <c r="J9" s="76">
        <v>1150.96</v>
      </c>
      <c r="K9" s="111">
        <v>4.75</v>
      </c>
      <c r="L9" s="49"/>
      <c r="M9" s="78">
        <f t="shared" ref="M9:M16" si="1">+D9/I9</f>
        <v>0.97167755991285398</v>
      </c>
      <c r="N9" s="78">
        <f t="shared" ref="N9:N15" si="2">+F9/J9</f>
        <v>1.0757280878570932</v>
      </c>
      <c r="O9" s="79">
        <f t="shared" ref="O9" si="3">+G9/K9</f>
        <v>0</v>
      </c>
      <c r="P9" s="43"/>
    </row>
    <row r="10" spans="1:16" s="46" customFormat="1" ht="17.100000000000001" customHeight="1" x14ac:dyDescent="0.2">
      <c r="A10" s="353" t="s">
        <v>437</v>
      </c>
      <c r="B10" s="353"/>
      <c r="C10" s="300" t="s">
        <v>515</v>
      </c>
      <c r="D10" s="74">
        <v>11</v>
      </c>
      <c r="E10" s="75">
        <f t="shared" si="0"/>
        <v>9.8214285714285721E-4</v>
      </c>
      <c r="F10" s="76"/>
      <c r="G10" s="111"/>
      <c r="I10" s="74">
        <v>18</v>
      </c>
      <c r="J10" s="76"/>
      <c r="K10" s="111"/>
      <c r="L10" s="49"/>
      <c r="M10" s="78">
        <f t="shared" si="1"/>
        <v>0.61111111111111116</v>
      </c>
      <c r="N10" s="78"/>
      <c r="O10" s="79"/>
      <c r="P10" s="43"/>
    </row>
    <row r="11" spans="1:16" s="46" customFormat="1" ht="17.100000000000001" customHeight="1" x14ac:dyDescent="0.2">
      <c r="A11" s="353" t="s">
        <v>438</v>
      </c>
      <c r="B11" s="353"/>
      <c r="C11" s="301" t="s">
        <v>516</v>
      </c>
      <c r="D11" s="74">
        <v>420</v>
      </c>
      <c r="E11" s="75">
        <f t="shared" si="0"/>
        <v>3.7499999999999999E-2</v>
      </c>
      <c r="F11" s="76"/>
      <c r="G11" s="111"/>
      <c r="I11" s="74">
        <v>364</v>
      </c>
      <c r="J11" s="76"/>
      <c r="K11" s="111"/>
      <c r="L11" s="49"/>
      <c r="M11" s="78">
        <f t="shared" si="1"/>
        <v>1.1538461538461537</v>
      </c>
      <c r="N11" s="80"/>
      <c r="O11" s="79"/>
      <c r="P11" s="43"/>
    </row>
    <row r="12" spans="1:16" s="46" customFormat="1" ht="17.100000000000001" customHeight="1" x14ac:dyDescent="0.2">
      <c r="A12" s="353" t="s">
        <v>439</v>
      </c>
      <c r="B12" s="353"/>
      <c r="C12" s="301" t="s">
        <v>517</v>
      </c>
      <c r="D12" s="74">
        <v>31</v>
      </c>
      <c r="E12" s="75">
        <f t="shared" si="0"/>
        <v>2.7678571428571427E-3</v>
      </c>
      <c r="F12" s="76"/>
      <c r="G12" s="111"/>
      <c r="I12" s="74">
        <v>34</v>
      </c>
      <c r="J12" s="76"/>
      <c r="K12" s="111"/>
      <c r="L12" s="49"/>
      <c r="M12" s="78">
        <f t="shared" si="1"/>
        <v>0.91176470588235292</v>
      </c>
      <c r="N12" s="75"/>
      <c r="O12" s="79"/>
      <c r="P12" s="43"/>
    </row>
    <row r="13" spans="1:16" s="46" customFormat="1" ht="17.100000000000001" customHeight="1" x14ac:dyDescent="0.2">
      <c r="A13" s="353" t="s">
        <v>440</v>
      </c>
      <c r="B13" s="353"/>
      <c r="C13" s="301" t="s">
        <v>518</v>
      </c>
      <c r="D13" s="74">
        <v>11037</v>
      </c>
      <c r="E13" s="75">
        <f t="shared" si="0"/>
        <v>0.98544642857142861</v>
      </c>
      <c r="F13" s="76">
        <v>3344.35</v>
      </c>
      <c r="G13" s="111"/>
      <c r="I13" s="74">
        <v>10863</v>
      </c>
      <c r="J13" s="76">
        <v>3342.41</v>
      </c>
      <c r="K13" s="111"/>
      <c r="L13" s="49"/>
      <c r="M13" s="78">
        <f t="shared" si="1"/>
        <v>1.0160176746755041</v>
      </c>
      <c r="N13" s="75">
        <f t="shared" si="2"/>
        <v>1.0005804195176535</v>
      </c>
      <c r="O13" s="81"/>
      <c r="P13" s="43"/>
    </row>
    <row r="14" spans="1:16" s="46" customFormat="1" ht="17.100000000000001" customHeight="1" x14ac:dyDescent="0.2">
      <c r="A14" s="353" t="s">
        <v>441</v>
      </c>
      <c r="B14" s="353"/>
      <c r="C14" s="301" t="s">
        <v>519</v>
      </c>
      <c r="D14" s="74">
        <v>1201</v>
      </c>
      <c r="E14" s="75">
        <f t="shared" si="0"/>
        <v>0.10723214285714286</v>
      </c>
      <c r="F14" s="76">
        <v>342.36</v>
      </c>
      <c r="G14" s="111"/>
      <c r="I14" s="74">
        <v>1481</v>
      </c>
      <c r="J14" s="76">
        <v>344.02</v>
      </c>
      <c r="K14" s="111"/>
      <c r="L14" s="49"/>
      <c r="M14" s="78">
        <f t="shared" si="1"/>
        <v>0.81093855503038492</v>
      </c>
      <c r="N14" s="80">
        <f t="shared" si="2"/>
        <v>0.99517469914539858</v>
      </c>
      <c r="O14" s="79"/>
      <c r="P14" s="43"/>
    </row>
    <row r="15" spans="1:16" s="46" customFormat="1" ht="17.100000000000001" customHeight="1" x14ac:dyDescent="0.2">
      <c r="A15" s="353" t="s">
        <v>442</v>
      </c>
      <c r="B15" s="353"/>
      <c r="C15" s="301" t="s">
        <v>520</v>
      </c>
      <c r="D15" s="74">
        <v>2989</v>
      </c>
      <c r="E15" s="75">
        <f t="shared" si="0"/>
        <v>0.26687499999999997</v>
      </c>
      <c r="F15" s="76">
        <v>626.37</v>
      </c>
      <c r="G15" s="111"/>
      <c r="I15" s="74">
        <v>3138</v>
      </c>
      <c r="J15" s="76">
        <v>618.47</v>
      </c>
      <c r="K15" s="111"/>
      <c r="L15" s="49"/>
      <c r="M15" s="78">
        <f t="shared" si="1"/>
        <v>0.95251752708731674</v>
      </c>
      <c r="N15" s="80">
        <f t="shared" si="2"/>
        <v>1.0127734570795672</v>
      </c>
      <c r="O15" s="79"/>
      <c r="P15" s="43"/>
    </row>
    <row r="16" spans="1:16" s="46" customFormat="1" ht="17.100000000000001" customHeight="1" x14ac:dyDescent="0.2">
      <c r="A16" s="362" t="s">
        <v>443</v>
      </c>
      <c r="B16" s="362"/>
      <c r="C16" s="300"/>
      <c r="D16" s="112">
        <v>11200</v>
      </c>
      <c r="E16" s="113" t="s">
        <v>364</v>
      </c>
      <c r="F16" s="114"/>
      <c r="G16" s="115"/>
      <c r="I16" s="112">
        <v>11036</v>
      </c>
      <c r="J16" s="114"/>
      <c r="K16" s="115"/>
      <c r="L16" s="49"/>
      <c r="M16" s="298">
        <f t="shared" si="1"/>
        <v>1.0148604566872055</v>
      </c>
      <c r="N16" s="114"/>
      <c r="O16" s="115"/>
      <c r="P16" s="43"/>
    </row>
    <row r="17" spans="1:16" s="46" customFormat="1" ht="17.100000000000001" customHeight="1" x14ac:dyDescent="0.2">
      <c r="A17" s="116"/>
      <c r="B17" s="116"/>
      <c r="C17" s="304"/>
      <c r="D17" s="101">
        <v>2016</v>
      </c>
      <c r="E17" s="1"/>
      <c r="F17" s="1"/>
      <c r="G17" s="47"/>
      <c r="I17" s="101">
        <v>2015</v>
      </c>
      <c r="J17" s="47"/>
      <c r="K17" s="48"/>
      <c r="L17" s="49"/>
      <c r="M17" s="49"/>
      <c r="N17" s="43"/>
      <c r="O17" s="43"/>
      <c r="P17" s="43"/>
    </row>
    <row r="18" spans="1:16" s="46" customFormat="1" ht="17.100000000000001" customHeight="1" x14ac:dyDescent="0.2">
      <c r="A18" s="43"/>
      <c r="B18" s="1"/>
      <c r="C18" s="118"/>
      <c r="D18" s="1"/>
      <c r="E18" s="1"/>
      <c r="F18" s="1"/>
      <c r="G18" s="1"/>
      <c r="I18" s="43"/>
      <c r="J18" s="47"/>
      <c r="K18" s="48"/>
      <c r="L18" s="49"/>
      <c r="M18" s="49"/>
      <c r="N18" s="43"/>
      <c r="O18" s="43"/>
      <c r="P18" s="43"/>
    </row>
    <row r="19" spans="1:16" s="46" customFormat="1" ht="17.100000000000001" customHeight="1" x14ac:dyDescent="0.2">
      <c r="A19" s="104" t="s">
        <v>444</v>
      </c>
      <c r="B19" s="1"/>
      <c r="C19" s="118"/>
      <c r="D19" s="1"/>
      <c r="E19" s="1"/>
      <c r="F19" s="1"/>
      <c r="G19" s="1"/>
      <c r="I19" s="43"/>
      <c r="J19" s="47"/>
      <c r="K19" s="48"/>
      <c r="L19" s="49"/>
      <c r="M19" s="49"/>
      <c r="N19" s="43"/>
      <c r="O19" s="43"/>
      <c r="P19" s="43"/>
    </row>
    <row r="20" spans="1:16" s="46" customFormat="1" ht="17.100000000000001" customHeight="1" x14ac:dyDescent="0.2">
      <c r="A20" s="43" t="s">
        <v>445</v>
      </c>
      <c r="B20" s="105"/>
      <c r="C20" s="302"/>
      <c r="D20" s="43"/>
      <c r="E20" s="43"/>
      <c r="F20" s="47"/>
      <c r="G20" s="106"/>
      <c r="I20" s="43"/>
      <c r="J20" s="47"/>
      <c r="K20" s="48"/>
      <c r="L20" s="49"/>
      <c r="M20" s="49"/>
      <c r="N20" s="43"/>
      <c r="O20" s="43"/>
      <c r="P20" s="43"/>
    </row>
  </sheetData>
  <sheetProtection password="C43B" sheet="1" objects="1" scenarios="1"/>
  <mergeCells count="25">
    <mergeCell ref="M3:O3"/>
    <mergeCell ref="M5:M6"/>
    <mergeCell ref="N5:N6"/>
    <mergeCell ref="O5:O6"/>
    <mergeCell ref="A1:N1"/>
    <mergeCell ref="I5:I6"/>
    <mergeCell ref="J5:J6"/>
    <mergeCell ref="K5:K6"/>
    <mergeCell ref="I3:K3"/>
    <mergeCell ref="D3:G3"/>
    <mergeCell ref="D4:E4"/>
    <mergeCell ref="D5:D6"/>
    <mergeCell ref="E5:E6"/>
    <mergeCell ref="F5:F6"/>
    <mergeCell ref="G5:G6"/>
    <mergeCell ref="A14:B14"/>
    <mergeCell ref="A15:B15"/>
    <mergeCell ref="A16:B16"/>
    <mergeCell ref="A13:B13"/>
    <mergeCell ref="A3:B7"/>
    <mergeCell ref="A8:B8"/>
    <mergeCell ref="A9:B9"/>
    <mergeCell ref="A10:B10"/>
    <mergeCell ref="A11:B11"/>
    <mergeCell ref="A12:B1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>
    <oddFooter>&amp;R&amp;8Pág.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>
    <pageSetUpPr fitToPage="1"/>
  </sheetPr>
  <dimension ref="AA1:AD4"/>
  <sheetViews>
    <sheetView showGridLines="0" workbookViewId="0"/>
  </sheetViews>
  <sheetFormatPr defaultRowHeight="12.75" x14ac:dyDescent="0.2"/>
  <cols>
    <col min="1" max="26" width="9" style="1"/>
    <col min="27" max="27" width="13.875" style="1" customWidth="1"/>
    <col min="28" max="28" width="9" style="1"/>
    <col min="29" max="29" width="9.125" style="1" customWidth="1"/>
    <col min="30" max="16384" width="9" style="1"/>
  </cols>
  <sheetData>
    <row r="1" spans="27:30" x14ac:dyDescent="0.2">
      <c r="AA1" s="38" t="str">
        <f>CONCATENATE(AB1,AC1,AD1)</f>
        <v>GRÁFICO 2 - N.º DE CANDIDATURAS, POR AJUDA / APOIO - PU2016/PU2015 - CONTINENTE</v>
      </c>
      <c r="AB1" s="118" t="s">
        <v>569</v>
      </c>
      <c r="AC1" s="118" t="s">
        <v>493</v>
      </c>
      <c r="AD1" s="38" t="s">
        <v>299</v>
      </c>
    </row>
    <row r="2" spans="27:30" x14ac:dyDescent="0.2">
      <c r="AA2" s="38" t="str">
        <f>CONCATENATE(AB2,AC2,AD2)</f>
        <v>GRÁFICO 2 - N.º DE CANDIDATURAS, POR AJUDA / APOIO, ANO 2016 - MADEIRA</v>
      </c>
      <c r="AB2" s="118" t="s">
        <v>558</v>
      </c>
      <c r="AC2" s="118" t="s">
        <v>493</v>
      </c>
      <c r="AD2" s="38" t="s">
        <v>300</v>
      </c>
    </row>
    <row r="3" spans="27:30" x14ac:dyDescent="0.2">
      <c r="AA3" s="118"/>
      <c r="AB3" s="118"/>
      <c r="AC3" s="118"/>
      <c r="AD3" s="118"/>
    </row>
    <row r="4" spans="27:30" x14ac:dyDescent="0.2">
      <c r="AA4" s="2"/>
      <c r="AB4" s="2"/>
    </row>
  </sheetData>
  <sheetProtection password="C43B" sheet="1" objects="1" scenarios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headerFooter>
    <oddFooter>&amp;R&amp;8Pág.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>
    <pageSetUpPr fitToPage="1"/>
  </sheetPr>
  <dimension ref="AA1:AD2"/>
  <sheetViews>
    <sheetView showGridLines="0" workbookViewId="0"/>
  </sheetViews>
  <sheetFormatPr defaultRowHeight="12.75" x14ac:dyDescent="0.2"/>
  <cols>
    <col min="1" max="16384" width="9" style="1"/>
  </cols>
  <sheetData>
    <row r="1" spans="27:30" x14ac:dyDescent="0.2">
      <c r="AA1" s="38" t="str">
        <f>CONCATENATE(AB1,AC1,AD1)</f>
        <v>GRÁFICO 3 - ÁREAS (HA), POR AJUDA / APOIO - PU2016/PU2015 - CONTINENTE</v>
      </c>
      <c r="AB1" s="38" t="s">
        <v>570</v>
      </c>
      <c r="AC1" s="38" t="s">
        <v>493</v>
      </c>
      <c r="AD1" s="38" t="s">
        <v>299</v>
      </c>
    </row>
    <row r="2" spans="27:30" x14ac:dyDescent="0.2">
      <c r="AA2" s="38" t="str">
        <f>CONCATENATE(AB2,AC2,AD2)</f>
        <v>GRÁFICO 3 - ÁREAS (HA), POR AJUDA / APOIO, ANO 2016 - MADEIRA</v>
      </c>
      <c r="AB2" s="38" t="s">
        <v>559</v>
      </c>
      <c r="AC2" s="38" t="s">
        <v>493</v>
      </c>
      <c r="AD2" s="38" t="s">
        <v>300</v>
      </c>
    </row>
  </sheetData>
  <sheetProtection password="C43B" sheet="1" objects="1" scenarios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headerFooter>
    <oddFooter>&amp;R&amp;8Pág.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>
    <pageSetUpPr fitToPage="1"/>
  </sheetPr>
  <dimension ref="AA1"/>
  <sheetViews>
    <sheetView showGridLines="0" workbookViewId="0"/>
  </sheetViews>
  <sheetFormatPr defaultRowHeight="12.75" x14ac:dyDescent="0.2"/>
  <cols>
    <col min="1" max="16384" width="9" style="1"/>
  </cols>
  <sheetData>
    <row r="1" spans="27:27" x14ac:dyDescent="0.2">
      <c r="AA1" s="118" t="s">
        <v>571</v>
      </c>
    </row>
  </sheetData>
  <sheetProtection password="C43B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39</vt:i4>
      </vt:variant>
      <vt:variant>
        <vt:lpstr>Intervalos com nome</vt:lpstr>
      </vt:variant>
      <vt:variant>
        <vt:i4>36</vt:i4>
      </vt:variant>
    </vt:vector>
  </HeadingPairs>
  <TitlesOfParts>
    <vt:vector size="75" baseType="lpstr">
      <vt:lpstr>Indice</vt:lpstr>
      <vt:lpstr>Glossário</vt:lpstr>
      <vt:lpstr>Nota Introdutória</vt:lpstr>
      <vt:lpstr>GRÁFICO01</vt:lpstr>
      <vt:lpstr>QUADRO01 - CONTINENTE</vt:lpstr>
      <vt:lpstr>QUADRO01 - MADEIRA</vt:lpstr>
      <vt:lpstr>GRÁFICO02</vt:lpstr>
      <vt:lpstr>GRÁFICO03</vt:lpstr>
      <vt:lpstr>GRÁFICO04</vt:lpstr>
      <vt:lpstr>QUADRO02 - CONTINENTE</vt:lpstr>
      <vt:lpstr>QUADRO02 - MADEIRA</vt:lpstr>
      <vt:lpstr>QUADRO03 - CONTINENTE</vt:lpstr>
      <vt:lpstr>QUADRO03 - MADEIRA</vt:lpstr>
      <vt:lpstr>QUADRO04 - CONTINENTE</vt:lpstr>
      <vt:lpstr>QUADRO04 - MADEIRA</vt:lpstr>
      <vt:lpstr>QUADRO05 - CONTINENTE</vt:lpstr>
      <vt:lpstr>QUADRO05 - MADEIRA</vt:lpstr>
      <vt:lpstr>QUADRO06</vt:lpstr>
      <vt:lpstr>QUADRO07</vt:lpstr>
      <vt:lpstr>GRÁFICO05</vt:lpstr>
      <vt:lpstr>GRÁFICO06</vt:lpstr>
      <vt:lpstr>GRÁFICO07</vt:lpstr>
      <vt:lpstr>GRÁFICO08</vt:lpstr>
      <vt:lpstr>QUADRO08 - CONTINENTE</vt:lpstr>
      <vt:lpstr>QUADRO08 - MADEIRA</vt:lpstr>
      <vt:lpstr>QUADRO09</vt:lpstr>
      <vt:lpstr>QUADRO10</vt:lpstr>
      <vt:lpstr>QUADRO11</vt:lpstr>
      <vt:lpstr>QUADRO12</vt:lpstr>
      <vt:lpstr>QUADRO13</vt:lpstr>
      <vt:lpstr>QUADRO14</vt:lpstr>
      <vt:lpstr>QUADRO15</vt:lpstr>
      <vt:lpstr>GRÁFICO25</vt:lpstr>
      <vt:lpstr>QUADRO16</vt:lpstr>
      <vt:lpstr>QUADRO17</vt:lpstr>
      <vt:lpstr>QUADRO18</vt:lpstr>
      <vt:lpstr>QUADRO19</vt:lpstr>
      <vt:lpstr>QUADRO20E21</vt:lpstr>
      <vt:lpstr>QUADRO22</vt:lpstr>
      <vt:lpstr>Glossário!Área_de_Impressão</vt:lpstr>
      <vt:lpstr>GRÁFICO01!Área_de_Impressão</vt:lpstr>
      <vt:lpstr>GRÁFICO02!Área_de_Impressão</vt:lpstr>
      <vt:lpstr>GRÁFICO03!Área_de_Impressão</vt:lpstr>
      <vt:lpstr>GRÁFICO04!Área_de_Impressão</vt:lpstr>
      <vt:lpstr>GRÁFICO05!Área_de_Impressão</vt:lpstr>
      <vt:lpstr>GRÁFICO06!Área_de_Impressão</vt:lpstr>
      <vt:lpstr>GRÁFICO07!Área_de_Impressão</vt:lpstr>
      <vt:lpstr>GRÁFICO08!Área_de_Impressão</vt:lpstr>
      <vt:lpstr>GRÁFICO25!Área_de_Impressão</vt:lpstr>
      <vt:lpstr>Indice!Área_de_Impressão</vt:lpstr>
      <vt:lpstr>'Nota Introdutória'!Área_de_Impressão</vt:lpstr>
      <vt:lpstr>'QUADRO01 - CONTINENTE'!Área_de_Impressão</vt:lpstr>
      <vt:lpstr>'QUADRO01 - MADEIRA'!Área_de_Impressão</vt:lpstr>
      <vt:lpstr>'QUADRO02 - MADEIRA'!Área_de_Impressão</vt:lpstr>
      <vt:lpstr>'QUADRO03 - CONTINENTE'!Área_de_Impressão</vt:lpstr>
      <vt:lpstr>'QUADRO03 - MADEIRA'!Área_de_Impressão</vt:lpstr>
      <vt:lpstr>'QUADRO05 - CONTINENTE'!Área_de_Impressão</vt:lpstr>
      <vt:lpstr>'QUADRO05 - MADEIRA'!Área_de_Impressão</vt:lpstr>
      <vt:lpstr>QUADRO09!Área_de_Impressão</vt:lpstr>
      <vt:lpstr>QUADRO10!Área_de_Impressão</vt:lpstr>
      <vt:lpstr>QUADRO11!Área_de_Impressão</vt:lpstr>
      <vt:lpstr>QUADRO12!Área_de_Impressão</vt:lpstr>
      <vt:lpstr>QUADRO13!Área_de_Impressão</vt:lpstr>
      <vt:lpstr>QUADRO14!Área_de_Impressão</vt:lpstr>
      <vt:lpstr>QUADRO17!Área_de_Impressão</vt:lpstr>
      <vt:lpstr>QUADRO18!Área_de_Impressão</vt:lpstr>
      <vt:lpstr>QUADRO20E21!Área_de_Impressão</vt:lpstr>
      <vt:lpstr>QUADRO22!Área_de_Impressão</vt:lpstr>
      <vt:lpstr>Indice!Títulos_de_Impressão</vt:lpstr>
      <vt:lpstr>'QUADRO02 - CONTINENTE'!Títulos_de_Impressão</vt:lpstr>
      <vt:lpstr>'QUADRO02 - MADEIRA'!Títulos_de_Impressão</vt:lpstr>
      <vt:lpstr>QUADRO06!Títulos_de_Impressão</vt:lpstr>
      <vt:lpstr>QUADRO07!Títulos_de_Impressão</vt:lpstr>
      <vt:lpstr>'QUADRO08 - CONTINENTE'!Títulos_de_Impressão</vt:lpstr>
      <vt:lpstr>'QUADRO08 - MADEIRA'!Títulos_de_Impressão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ifap</cp:lastModifiedBy>
  <cp:lastPrinted>2015-08-04T18:01:19Z</cp:lastPrinted>
  <dcterms:created xsi:type="dcterms:W3CDTF">2015-07-16T14:05:30Z</dcterms:created>
  <dcterms:modified xsi:type="dcterms:W3CDTF">2016-08-17T14:30:06Z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604af3f7-38eb-4971-82f2-757453cbd42e</vt:lpwstr>
  </property>
</Properties>
</file>