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updateLinks="never" codeName="EsteLivro" defaultThemeVersion="124226"/>
  <mc:AlternateContent xmlns:mc="http://schemas.openxmlformats.org/markup-compatibility/2006">
    <mc:Choice Requires="x15">
      <x15ac:absPath xmlns:x15ac="http://schemas.microsoft.com/office/spreadsheetml/2010/11/ac" url="C:\Users\v00acrist\Desktop\"/>
    </mc:Choice>
  </mc:AlternateContent>
  <xr:revisionPtr revIDLastSave="0" documentId="13_ncr:1_{89B5BC72-5F8F-4013-BD2F-993DFC98D727}" xr6:coauthVersionLast="47" xr6:coauthVersionMax="47" xr10:uidLastSave="{00000000-0000-0000-0000-000000000000}"/>
  <bookViews>
    <workbookView xWindow="20370" yWindow="-120" windowWidth="29040" windowHeight="15720" tabRatio="658" firstSheet="4" activeTab="4" xr2:uid="{00000000-000D-0000-FFFF-FFFF00000000}"/>
  </bookViews>
  <sheets>
    <sheet name="Lista Tipo de Certificação" sheetId="19" state="hidden" r:id="rId1"/>
    <sheet name="Lista Origem" sheetId="16" state="hidden" r:id="rId2"/>
    <sheet name="Lista_Setores" sheetId="17" state="hidden" r:id="rId3"/>
    <sheet name="Lista_Produtos" sheetId="24" state="hidden" r:id="rId4"/>
    <sheet name="Entregas de Produção" sheetId="38" r:id="rId5"/>
    <sheet name="Produtos RA2018" sheetId="39" state="hidden" r:id="rId6"/>
  </sheets>
  <externalReferences>
    <externalReference r:id="rId7"/>
  </externalReferences>
  <definedNames>
    <definedName name="_xlnm._FilterDatabase" localSheetId="3" hidden="1">Lista_Produtos!$A$1:$O$832</definedName>
    <definedName name="_xlnm._FilterDatabase" localSheetId="2" hidden="1">Lista_Setores!$A$1:$H$33</definedName>
    <definedName name="_xlnm._FilterDatabase" localSheetId="5" hidden="1">'Produtos RA2018'!$A$1:$F$429</definedName>
    <definedName name="ARROZ">Lista_Produtos!$M$2:$M$20</definedName>
    <definedName name="AZEITE">Lista_Produtos!$M$21:$M$30</definedName>
    <definedName name="AZEITONAS NÃO DESTINADAS À PRODUÇÃO DE AZEITE">Lista_Produtos!$M$31:$M$42</definedName>
    <definedName name="BANANAS">Lista_Produtos!$M$43:$M$57</definedName>
    <definedName name="BATATA">Lista_Produtos!$M$58:$M$63</definedName>
    <definedName name="CARNE DE AVES DE CAPOEIRA">Lista_Produtos!$M$77:$M$102</definedName>
    <definedName name="CARNE DE BOVINO">Lista_Produtos!$M$103:$M$122</definedName>
    <definedName name="CARNE DE CAPRINO">Lista_Produtos!$M$64:$M$76</definedName>
    <definedName name="CARNE DE COELHO">Lista_Produtos!$M$123:$M$129</definedName>
    <definedName name="CARNE DE OVINO">Lista_Produtos!$M$130:$M$144</definedName>
    <definedName name="CARNE DE OVINO E DE CAPRINO">Lista_Produtos!$M$145:$M$163</definedName>
    <definedName name="CARNE DE SUÍNO">Lista_Produtos!$M$164:$M$177</definedName>
    <definedName name="CEREAIS OLEAGINOSAS E PROTEAGINOSAS INCLUINDO MILHO">Lista_Produtos!$M$178:$M$208</definedName>
    <definedName name="CEREAIS OLEAGINOSAS E PROTEAGINOSAS NÃO INCLUINDO MILHO">Lista_Produtos!$M$209:$M$235</definedName>
    <definedName name="CORTIÇA">Lista_Produtos!$M$236:$M$242</definedName>
    <definedName name="FLORES">Lista_Produtos!$M$243:$M$251</definedName>
    <definedName name="FRUTAS">Lista_Produtos!$M$252:$M$329</definedName>
    <definedName name="FRUTAS E PRODUTOS HORTÍCOLAS">Lista_Produtos!$M$330:$M$487</definedName>
    <definedName name="FRUTAS E PRODUTOS HORTÍCOLAS TRANSFORMADOS">Lista_Produtos!$M$488:$M$512</definedName>
    <definedName name="FRUTOS DE CASCA RIJA">Lista_Produtos!$M$513:$M$534</definedName>
    <definedName name="LEITE E PRODUTOS LÁCTEOS DE OVELHA OU CABRA">Lista_Produtos!$M$535:$M$584</definedName>
    <definedName name="LEITE E PRODUTOS LÁCTEOS DE VACA">Lista_Produtos!$M$585:$M$605</definedName>
    <definedName name="MADEIRA BIOMASSA E RESINA">Lista_Produtos!$M$606:$M$613</definedName>
    <definedName name="OUTROS PRODUTOS ANIMAIS">Lista_Produtos!$M$614:$M$623</definedName>
    <definedName name="OUTROS PRODUTOS VEGETAIS">Lista_Produtos!$M$624:$M$665</definedName>
    <definedName name="OVOS">Lista_Produtos!$M$666:$M$690</definedName>
    <definedName name="PEQUENOS FRUTOS">Lista_Produtos!$M$691:$M$702</definedName>
    <definedName name="PLANTAS AROMÁTICAS E MEDICINAIS">Lista_Produtos!$M$703:$M$720</definedName>
    <definedName name="PRODUTOS APÍCOLAS">Lista_Produtos!$M$721:$M$730</definedName>
    <definedName name="PRODUTOS HORTÍCOLAS">Lista_Produtos!$M$731:$M$812</definedName>
    <definedName name="RESINA">Lista_Produtos!$M$813:$M$818</definedName>
    <definedName name="VINHO">Lista_Produtos!$M$819:$M$832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 i="38" l="1"/>
  <c r="F3" i="38"/>
  <c r="F4" i="38"/>
  <c r="F5" i="38"/>
  <c r="F6" i="38"/>
  <c r="F7" i="38"/>
  <c r="F8" i="38"/>
  <c r="F9" i="38"/>
  <c r="F10" i="38"/>
  <c r="L770" i="24" l="1"/>
  <c r="M770" i="24" s="1"/>
  <c r="O770" i="24"/>
  <c r="L391" i="24"/>
  <c r="M391" i="24" s="1"/>
  <c r="O391" i="24"/>
  <c r="M804" i="24" l="1"/>
  <c r="O804" i="24"/>
  <c r="M805" i="24"/>
  <c r="O805" i="24"/>
  <c r="M806" i="24"/>
  <c r="O806" i="24"/>
  <c r="M807" i="24"/>
  <c r="O807" i="24"/>
  <c r="M479" i="24"/>
  <c r="O479" i="24"/>
  <c r="M480" i="24"/>
  <c r="O480" i="24"/>
  <c r="M481" i="24"/>
  <c r="O481" i="24"/>
  <c r="M482" i="24"/>
  <c r="O482" i="24"/>
  <c r="H3" i="38" l="1"/>
  <c r="H4" i="38"/>
  <c r="H5" i="38"/>
  <c r="H6" i="38"/>
  <c r="H7" i="38"/>
  <c r="H8" i="38"/>
  <c r="H9" i="38"/>
  <c r="H10" i="38"/>
  <c r="I9" i="38"/>
  <c r="I10" i="38"/>
  <c r="H2" i="38"/>
  <c r="A10" i="38" l="1"/>
  <c r="B10" i="38"/>
  <c r="C10" i="38"/>
  <c r="D10" i="38"/>
  <c r="E10" i="38"/>
  <c r="G10" i="38"/>
  <c r="J10" i="38"/>
  <c r="K10" i="38"/>
  <c r="N10" i="38"/>
  <c r="O10" i="38"/>
  <c r="R10" i="38"/>
  <c r="T10" i="38"/>
  <c r="A9" i="38" l="1"/>
  <c r="B9" i="38"/>
  <c r="C9" i="38"/>
  <c r="D9" i="38"/>
  <c r="E9" i="38"/>
  <c r="G9" i="38"/>
  <c r="J9" i="38"/>
  <c r="K9" i="38"/>
  <c r="N9" i="38"/>
  <c r="O9" i="38"/>
  <c r="R9" i="38"/>
  <c r="T9" i="38"/>
  <c r="E2" i="38" l="1"/>
  <c r="E3" i="38"/>
  <c r="E4" i="38"/>
  <c r="E5" i="38"/>
  <c r="E6" i="38"/>
  <c r="E7" i="38"/>
  <c r="E8" i="38"/>
  <c r="O210" i="24" l="1"/>
  <c r="L210" i="24"/>
  <c r="M210" i="24" s="1"/>
  <c r="O179" i="24"/>
  <c r="L179" i="24"/>
  <c r="M179" i="24" s="1"/>
  <c r="I2" i="38" l="1"/>
  <c r="A3" i="38"/>
  <c r="B3" i="38"/>
  <c r="C3" i="38"/>
  <c r="G3" i="38"/>
  <c r="I3" i="38"/>
  <c r="J3" i="38"/>
  <c r="K3" i="38"/>
  <c r="A4" i="38"/>
  <c r="B4" i="38"/>
  <c r="C4" i="38"/>
  <c r="G4" i="38"/>
  <c r="I4" i="38"/>
  <c r="J4" i="38"/>
  <c r="K4" i="38"/>
  <c r="A5" i="38"/>
  <c r="B5" i="38"/>
  <c r="C5" i="38"/>
  <c r="G5" i="38"/>
  <c r="I5" i="38"/>
  <c r="J5" i="38"/>
  <c r="K5" i="38"/>
  <c r="A6" i="38"/>
  <c r="B6" i="38"/>
  <c r="C6" i="38"/>
  <c r="G6" i="38"/>
  <c r="I6" i="38"/>
  <c r="J6" i="38"/>
  <c r="K6" i="38"/>
  <c r="A7" i="38"/>
  <c r="B7" i="38"/>
  <c r="C7" i="38"/>
  <c r="G7" i="38"/>
  <c r="I7" i="38"/>
  <c r="J7" i="38"/>
  <c r="K7" i="38"/>
  <c r="A8" i="38"/>
  <c r="B8" i="38"/>
  <c r="C8" i="38"/>
  <c r="G8" i="38"/>
  <c r="I8" i="38"/>
  <c r="J8" i="38"/>
  <c r="K8" i="38"/>
  <c r="K2" i="38" l="1"/>
  <c r="J2" i="38"/>
  <c r="G2" i="38"/>
  <c r="R2" i="38" s="1"/>
  <c r="R3" i="38"/>
  <c r="R4" i="38"/>
  <c r="R5" i="38"/>
  <c r="R6" i="38"/>
  <c r="R7" i="38"/>
  <c r="R8" i="38"/>
  <c r="B2" i="38" l="1"/>
  <c r="A2" i="38"/>
  <c r="N3" i="38"/>
  <c r="N4" i="38"/>
  <c r="N5" i="38"/>
  <c r="N6" i="38"/>
  <c r="N7" i="38"/>
  <c r="N8" i="38"/>
  <c r="C2" i="38"/>
  <c r="N2" i="38" s="1"/>
  <c r="T4" i="38" l="1"/>
  <c r="T5" i="38"/>
  <c r="T6" i="38"/>
  <c r="T8" i="38"/>
  <c r="T3" i="38"/>
  <c r="T7" i="38"/>
  <c r="T2" i="38"/>
  <c r="L2" i="24" l="1"/>
  <c r="L3" i="24"/>
  <c r="L4" i="24"/>
  <c r="L5" i="24"/>
  <c r="L6" i="24"/>
  <c r="L7" i="24"/>
  <c r="M7" i="24" s="1"/>
  <c r="L8" i="24"/>
  <c r="M8" i="24" s="1"/>
  <c r="L9" i="24"/>
  <c r="M9" i="24" s="1"/>
  <c r="L10" i="24"/>
  <c r="L11" i="24"/>
  <c r="L12" i="24"/>
  <c r="L13" i="24"/>
  <c r="L14" i="24"/>
  <c r="L15" i="24"/>
  <c r="L16" i="24"/>
  <c r="L17" i="24"/>
  <c r="L18" i="24"/>
  <c r="L19" i="24"/>
  <c r="L20" i="24"/>
  <c r="L21" i="24"/>
  <c r="L22" i="24"/>
  <c r="L23" i="24"/>
  <c r="L24" i="24"/>
  <c r="L25" i="24"/>
  <c r="L26" i="24"/>
  <c r="L27" i="24"/>
  <c r="L28" i="24"/>
  <c r="L29" i="24"/>
  <c r="L30" i="24"/>
  <c r="L31" i="24"/>
  <c r="L33" i="24"/>
  <c r="L38" i="24"/>
  <c r="L39" i="24"/>
  <c r="L40" i="24"/>
  <c r="L41" i="24"/>
  <c r="L42" i="24"/>
  <c r="L43" i="24"/>
  <c r="L44" i="24"/>
  <c r="L45" i="24"/>
  <c r="L46" i="24"/>
  <c r="L47" i="24"/>
  <c r="L48" i="24"/>
  <c r="L49" i="24"/>
  <c r="L50" i="24"/>
  <c r="L51" i="24"/>
  <c r="L52" i="24"/>
  <c r="L53" i="24"/>
  <c r="L54" i="24"/>
  <c r="L55" i="24"/>
  <c r="L56" i="24"/>
  <c r="L57" i="24"/>
  <c r="L58" i="24"/>
  <c r="L59" i="24"/>
  <c r="L60" i="24"/>
  <c r="L61" i="24"/>
  <c r="L62" i="24"/>
  <c r="L63" i="24"/>
  <c r="L64" i="24"/>
  <c r="L65" i="24"/>
  <c r="L66" i="24"/>
  <c r="L67" i="24"/>
  <c r="L68" i="24"/>
  <c r="L69" i="24"/>
  <c r="L70" i="24"/>
  <c r="L71" i="24"/>
  <c r="L72" i="24"/>
  <c r="L73" i="24"/>
  <c r="L74" i="24"/>
  <c r="L75" i="24"/>
  <c r="L76" i="24"/>
  <c r="L77" i="24"/>
  <c r="L78" i="24"/>
  <c r="L79" i="24"/>
  <c r="L80" i="24"/>
  <c r="L81" i="24"/>
  <c r="L82" i="24"/>
  <c r="L83" i="24"/>
  <c r="L84" i="24"/>
  <c r="L85" i="24"/>
  <c r="L86" i="24"/>
  <c r="L87" i="24"/>
  <c r="L88" i="24"/>
  <c r="L89" i="24"/>
  <c r="L90" i="24"/>
  <c r="L91" i="24"/>
  <c r="L92" i="24"/>
  <c r="L93" i="24"/>
  <c r="L94" i="24"/>
  <c r="L95" i="24"/>
  <c r="L96" i="24"/>
  <c r="L97" i="24"/>
  <c r="L98" i="24"/>
  <c r="L99" i="24"/>
  <c r="L100" i="24"/>
  <c r="L101" i="24"/>
  <c r="L102" i="24"/>
  <c r="L103" i="24"/>
  <c r="L104" i="24"/>
  <c r="L105" i="24"/>
  <c r="L106" i="24"/>
  <c r="L107" i="24"/>
  <c r="L108" i="24"/>
  <c r="L109" i="24"/>
  <c r="L110" i="24"/>
  <c r="L111" i="24"/>
  <c r="L112" i="24"/>
  <c r="L113" i="24"/>
  <c r="L114" i="24"/>
  <c r="L116" i="24"/>
  <c r="L117" i="24"/>
  <c r="L118" i="24"/>
  <c r="L119" i="24"/>
  <c r="L120" i="24"/>
  <c r="L121" i="24"/>
  <c r="L122" i="24"/>
  <c r="L123" i="24"/>
  <c r="L124" i="24"/>
  <c r="L125" i="24"/>
  <c r="L126" i="24"/>
  <c r="L127" i="24"/>
  <c r="L128" i="24"/>
  <c r="L129" i="24"/>
  <c r="L130" i="24"/>
  <c r="L131" i="24"/>
  <c r="L132" i="24"/>
  <c r="L133" i="24"/>
  <c r="L134" i="24"/>
  <c r="L135" i="24"/>
  <c r="L136" i="24"/>
  <c r="L137" i="24"/>
  <c r="L138" i="24"/>
  <c r="L139" i="24"/>
  <c r="L140" i="24"/>
  <c r="L141" i="24"/>
  <c r="L142" i="24"/>
  <c r="L143" i="24"/>
  <c r="L144" i="24"/>
  <c r="L145" i="24"/>
  <c r="L146" i="24"/>
  <c r="L147" i="24"/>
  <c r="L148" i="24"/>
  <c r="L149" i="24"/>
  <c r="L150" i="24"/>
  <c r="L151" i="24"/>
  <c r="L152" i="24"/>
  <c r="L153" i="24"/>
  <c r="L154" i="24"/>
  <c r="L155" i="24"/>
  <c r="L156" i="24"/>
  <c r="L157" i="24"/>
  <c r="L158" i="24"/>
  <c r="L159" i="24"/>
  <c r="L160" i="24"/>
  <c r="L161" i="24"/>
  <c r="L162" i="24"/>
  <c r="L163" i="24"/>
  <c r="L164" i="24"/>
  <c r="L165" i="24"/>
  <c r="L166" i="24"/>
  <c r="L167" i="24"/>
  <c r="L168" i="24"/>
  <c r="L169" i="24"/>
  <c r="L170" i="24"/>
  <c r="L171" i="24"/>
  <c r="L172" i="24"/>
  <c r="L173" i="24"/>
  <c r="L174" i="24"/>
  <c r="L175" i="24"/>
  <c r="L176" i="24"/>
  <c r="L177" i="24"/>
  <c r="L178" i="24"/>
  <c r="L180" i="24"/>
  <c r="L181" i="24"/>
  <c r="L182" i="24"/>
  <c r="L183" i="24"/>
  <c r="L184" i="24"/>
  <c r="L185" i="24"/>
  <c r="L186" i="24"/>
  <c r="L187" i="24"/>
  <c r="L188" i="24"/>
  <c r="L189" i="24"/>
  <c r="L190" i="24"/>
  <c r="L191" i="24"/>
  <c r="L192" i="24"/>
  <c r="L193" i="24"/>
  <c r="L194" i="24"/>
  <c r="L195" i="24"/>
  <c r="L196" i="24"/>
  <c r="L197" i="24"/>
  <c r="L198" i="24"/>
  <c r="L199" i="24"/>
  <c r="L200" i="24"/>
  <c r="L201" i="24"/>
  <c r="L202" i="24"/>
  <c r="L203" i="24"/>
  <c r="L204" i="24"/>
  <c r="L205" i="24"/>
  <c r="L206" i="24"/>
  <c r="L207" i="24"/>
  <c r="L208" i="24"/>
  <c r="L209" i="24"/>
  <c r="L211" i="24"/>
  <c r="L212" i="24"/>
  <c r="L213" i="24"/>
  <c r="L214" i="24"/>
  <c r="L215" i="24"/>
  <c r="L216" i="24"/>
  <c r="L217" i="24"/>
  <c r="L218" i="24"/>
  <c r="L219" i="24"/>
  <c r="L220" i="24"/>
  <c r="L221" i="24"/>
  <c r="L222" i="24"/>
  <c r="L223" i="24"/>
  <c r="L224" i="24"/>
  <c r="L225" i="24"/>
  <c r="L226" i="24"/>
  <c r="L227" i="24"/>
  <c r="L228" i="24"/>
  <c r="L229" i="24"/>
  <c r="L230" i="24"/>
  <c r="L231" i="24"/>
  <c r="L232" i="24"/>
  <c r="L233" i="24"/>
  <c r="L234" i="24"/>
  <c r="L235" i="24"/>
  <c r="L236" i="24"/>
  <c r="L237" i="24"/>
  <c r="L238" i="24"/>
  <c r="L239" i="24"/>
  <c r="L240" i="24"/>
  <c r="L241" i="24"/>
  <c r="L242" i="24"/>
  <c r="L243" i="24"/>
  <c r="L244" i="24"/>
  <c r="L245" i="24"/>
  <c r="L246" i="24"/>
  <c r="L247" i="24"/>
  <c r="L248" i="24"/>
  <c r="L249" i="24"/>
  <c r="L250" i="24"/>
  <c r="L251" i="24"/>
  <c r="L252" i="24"/>
  <c r="L253" i="24"/>
  <c r="L254" i="24"/>
  <c r="L255" i="24"/>
  <c r="L256" i="24"/>
  <c r="L257" i="24"/>
  <c r="L258" i="24"/>
  <c r="L259" i="24"/>
  <c r="L260" i="24"/>
  <c r="L261" i="24"/>
  <c r="L262" i="24"/>
  <c r="L263" i="24"/>
  <c r="L264" i="24"/>
  <c r="L265" i="24"/>
  <c r="L266" i="24"/>
  <c r="L267" i="24"/>
  <c r="L268" i="24"/>
  <c r="L269" i="24"/>
  <c r="L270" i="24"/>
  <c r="L271" i="24"/>
  <c r="L272" i="24"/>
  <c r="L273" i="24"/>
  <c r="L274" i="24"/>
  <c r="L275" i="24"/>
  <c r="L276" i="24"/>
  <c r="L277" i="24"/>
  <c r="L278" i="24"/>
  <c r="L279" i="24"/>
  <c r="L280" i="24"/>
  <c r="L281" i="24"/>
  <c r="L282" i="24"/>
  <c r="L283" i="24"/>
  <c r="L284" i="24"/>
  <c r="L285" i="24"/>
  <c r="L286" i="24"/>
  <c r="L287" i="24"/>
  <c r="L288" i="24"/>
  <c r="L289" i="24"/>
  <c r="L290" i="24"/>
  <c r="L291" i="24"/>
  <c r="L292" i="24"/>
  <c r="L293" i="24"/>
  <c r="L294" i="24"/>
  <c r="L295" i="24"/>
  <c r="L296" i="24"/>
  <c r="L297" i="24"/>
  <c r="L298" i="24"/>
  <c r="L299" i="24"/>
  <c r="L300" i="24"/>
  <c r="L301" i="24"/>
  <c r="L302" i="24"/>
  <c r="L303" i="24"/>
  <c r="L304" i="24"/>
  <c r="L305" i="24"/>
  <c r="L306" i="24"/>
  <c r="L307" i="24"/>
  <c r="L308" i="24"/>
  <c r="L310" i="24"/>
  <c r="L311" i="24"/>
  <c r="L312" i="24"/>
  <c r="L313" i="24"/>
  <c r="L314" i="24"/>
  <c r="L315" i="24"/>
  <c r="L316" i="24"/>
  <c r="L317" i="24"/>
  <c r="L318" i="24"/>
  <c r="L319" i="24"/>
  <c r="L320" i="24"/>
  <c r="L321" i="24"/>
  <c r="L322" i="24"/>
  <c r="L323" i="24"/>
  <c r="L324" i="24"/>
  <c r="L325" i="24"/>
  <c r="L326" i="24"/>
  <c r="L327" i="24"/>
  <c r="L328" i="24"/>
  <c r="L329" i="24"/>
  <c r="L330" i="24"/>
  <c r="L331" i="24"/>
  <c r="L332" i="24"/>
  <c r="L333" i="24"/>
  <c r="L334" i="24"/>
  <c r="L335" i="24"/>
  <c r="L336" i="24"/>
  <c r="L337" i="24"/>
  <c r="L338" i="24"/>
  <c r="L339" i="24"/>
  <c r="L340" i="24"/>
  <c r="L341" i="24"/>
  <c r="L342" i="24"/>
  <c r="L343" i="24"/>
  <c r="L344" i="24"/>
  <c r="L345" i="24"/>
  <c r="L346" i="24"/>
  <c r="L347" i="24"/>
  <c r="L348" i="24"/>
  <c r="L349" i="24"/>
  <c r="L350" i="24"/>
  <c r="L351" i="24"/>
  <c r="L352" i="24"/>
  <c r="L353" i="24"/>
  <c r="L354" i="24"/>
  <c r="L355" i="24"/>
  <c r="L356" i="24"/>
  <c r="L357" i="24"/>
  <c r="L358" i="24"/>
  <c r="L359" i="24"/>
  <c r="L360" i="24"/>
  <c r="L361" i="24"/>
  <c r="L362" i="24"/>
  <c r="L363" i="24"/>
  <c r="L364" i="24"/>
  <c r="L365" i="24"/>
  <c r="L366" i="24"/>
  <c r="L367" i="24"/>
  <c r="L368" i="24"/>
  <c r="L369" i="24"/>
  <c r="L370" i="24"/>
  <c r="L371" i="24"/>
  <c r="L372" i="24"/>
  <c r="L373" i="24"/>
  <c r="L374" i="24"/>
  <c r="L375" i="24"/>
  <c r="L376" i="24"/>
  <c r="L377" i="24"/>
  <c r="L378" i="24"/>
  <c r="L379" i="24"/>
  <c r="L380" i="24"/>
  <c r="L381" i="24"/>
  <c r="L382" i="24"/>
  <c r="L383" i="24"/>
  <c r="L384" i="24"/>
  <c r="L385" i="24"/>
  <c r="L386" i="24"/>
  <c r="L387" i="24"/>
  <c r="L388" i="24"/>
  <c r="L389" i="24"/>
  <c r="L390" i="24"/>
  <c r="L392" i="24"/>
  <c r="L393" i="24"/>
  <c r="L394" i="24"/>
  <c r="L395" i="24"/>
  <c r="L396" i="24"/>
  <c r="L397" i="24"/>
  <c r="L398" i="24"/>
  <c r="L399" i="24"/>
  <c r="L400" i="24"/>
  <c r="L401" i="24"/>
  <c r="L402" i="24"/>
  <c r="L403" i="24"/>
  <c r="L404" i="24"/>
  <c r="L405" i="24"/>
  <c r="L406" i="24"/>
  <c r="L407" i="24"/>
  <c r="L408" i="24"/>
  <c r="L409" i="24"/>
  <c r="L410" i="24"/>
  <c r="L411" i="24"/>
  <c r="L412" i="24"/>
  <c r="L413" i="24"/>
  <c r="L414" i="24"/>
  <c r="L415" i="24"/>
  <c r="L416" i="24"/>
  <c r="L417" i="24"/>
  <c r="L418" i="24"/>
  <c r="L419" i="24"/>
  <c r="L420" i="24"/>
  <c r="L421" i="24"/>
  <c r="L423" i="24"/>
  <c r="L424" i="24"/>
  <c r="L425" i="24"/>
  <c r="L426" i="24"/>
  <c r="L427" i="24"/>
  <c r="L428" i="24"/>
  <c r="L429" i="24"/>
  <c r="L430" i="24"/>
  <c r="L431" i="24"/>
  <c r="L432" i="24"/>
  <c r="L433" i="24"/>
  <c r="M433" i="24" s="1"/>
  <c r="L434" i="24"/>
  <c r="M434" i="24" s="1"/>
  <c r="L435" i="24"/>
  <c r="M435" i="24" s="1"/>
  <c r="L436" i="24"/>
  <c r="L437" i="24"/>
  <c r="L438" i="24"/>
  <c r="L439" i="24"/>
  <c r="L440" i="24"/>
  <c r="L441" i="24"/>
  <c r="L443" i="24"/>
  <c r="L444" i="24"/>
  <c r="L445" i="24"/>
  <c r="L446" i="24"/>
  <c r="L447" i="24"/>
  <c r="L448" i="24"/>
  <c r="L449" i="24"/>
  <c r="L451" i="24"/>
  <c r="L452" i="24"/>
  <c r="L453" i="24"/>
  <c r="L454" i="24"/>
  <c r="L455" i="24"/>
  <c r="L456" i="24"/>
  <c r="L457" i="24"/>
  <c r="L458" i="24"/>
  <c r="L459" i="24"/>
  <c r="L460" i="24"/>
  <c r="L461" i="24"/>
  <c r="L462" i="24"/>
  <c r="L463" i="24"/>
  <c r="L464" i="24"/>
  <c r="L465" i="24"/>
  <c r="L466" i="24"/>
  <c r="L467" i="24"/>
  <c r="L468" i="24"/>
  <c r="L469" i="24"/>
  <c r="L470" i="24"/>
  <c r="L471" i="24"/>
  <c r="L472" i="24"/>
  <c r="L473" i="24"/>
  <c r="L474" i="24"/>
  <c r="L475" i="24"/>
  <c r="L476" i="24"/>
  <c r="L477" i="24"/>
  <c r="L478" i="24"/>
  <c r="L483" i="24"/>
  <c r="L484" i="24"/>
  <c r="L485" i="24"/>
  <c r="L486" i="24"/>
  <c r="L487" i="24"/>
  <c r="L488" i="24"/>
  <c r="L489" i="24"/>
  <c r="L490" i="24"/>
  <c r="L492" i="24"/>
  <c r="L493" i="24"/>
  <c r="L494" i="24"/>
  <c r="L495" i="24"/>
  <c r="L496" i="24"/>
  <c r="L497" i="24"/>
  <c r="L498" i="24"/>
  <c r="L499" i="24"/>
  <c r="L500" i="24"/>
  <c r="L501" i="24"/>
  <c r="L502" i="24"/>
  <c r="L503" i="24"/>
  <c r="L504" i="24"/>
  <c r="L505" i="24"/>
  <c r="L506" i="24"/>
  <c r="L507" i="24"/>
  <c r="L508" i="24"/>
  <c r="L509" i="24"/>
  <c r="L510" i="24"/>
  <c r="L511" i="24"/>
  <c r="L512" i="24"/>
  <c r="L513" i="24"/>
  <c r="L514" i="24"/>
  <c r="L515" i="24"/>
  <c r="L516" i="24"/>
  <c r="L517" i="24"/>
  <c r="L518" i="24"/>
  <c r="L519" i="24"/>
  <c r="L520" i="24"/>
  <c r="L521" i="24"/>
  <c r="L522" i="24"/>
  <c r="L523" i="24"/>
  <c r="L524" i="24"/>
  <c r="L525" i="24"/>
  <c r="L526" i="24"/>
  <c r="L527" i="24"/>
  <c r="L528" i="24"/>
  <c r="L529" i="24"/>
  <c r="L530" i="24"/>
  <c r="L531" i="24"/>
  <c r="L532" i="24"/>
  <c r="L533" i="24"/>
  <c r="L534" i="24"/>
  <c r="L535" i="24"/>
  <c r="L536" i="24"/>
  <c r="L537" i="24"/>
  <c r="L538" i="24"/>
  <c r="L539" i="24"/>
  <c r="L540" i="24"/>
  <c r="L541" i="24"/>
  <c r="L542" i="24"/>
  <c r="L543" i="24"/>
  <c r="L544" i="24"/>
  <c r="L545" i="24"/>
  <c r="L546" i="24"/>
  <c r="L547" i="24"/>
  <c r="L548" i="24"/>
  <c r="L549" i="24"/>
  <c r="L550" i="24"/>
  <c r="L551" i="24"/>
  <c r="L552" i="24"/>
  <c r="L553" i="24"/>
  <c r="L554" i="24"/>
  <c r="L555" i="24"/>
  <c r="L556" i="24"/>
  <c r="L557" i="24"/>
  <c r="L558" i="24"/>
  <c r="L559" i="24"/>
  <c r="L560" i="24"/>
  <c r="L561" i="24"/>
  <c r="L562" i="24"/>
  <c r="L563" i="24"/>
  <c r="L564" i="24"/>
  <c r="L565" i="24"/>
  <c r="L566" i="24"/>
  <c r="L567" i="24"/>
  <c r="L568" i="24"/>
  <c r="L569" i="24"/>
  <c r="L570" i="24"/>
  <c r="L571" i="24"/>
  <c r="L572" i="24"/>
  <c r="L573" i="24"/>
  <c r="L574" i="24"/>
  <c r="L575" i="24"/>
  <c r="L576" i="24"/>
  <c r="L577" i="24"/>
  <c r="L578" i="24"/>
  <c r="L579" i="24"/>
  <c r="L580" i="24"/>
  <c r="L581" i="24"/>
  <c r="L582" i="24"/>
  <c r="L583" i="24"/>
  <c r="L584" i="24"/>
  <c r="L585" i="24"/>
  <c r="L586" i="24"/>
  <c r="L587" i="24"/>
  <c r="L590" i="24"/>
  <c r="L591" i="24"/>
  <c r="L592" i="24"/>
  <c r="L593" i="24"/>
  <c r="L594" i="24"/>
  <c r="L595" i="24"/>
  <c r="L596" i="24"/>
  <c r="L597" i="24"/>
  <c r="L598" i="24"/>
  <c r="L599" i="24"/>
  <c r="L600" i="24"/>
  <c r="M600" i="24" s="1"/>
  <c r="L601" i="24"/>
  <c r="L602" i="24"/>
  <c r="L603" i="24"/>
  <c r="L604" i="24"/>
  <c r="L605" i="24"/>
  <c r="L606" i="24"/>
  <c r="L607" i="24"/>
  <c r="L608" i="24"/>
  <c r="L609" i="24"/>
  <c r="L610" i="24"/>
  <c r="L611" i="24"/>
  <c r="L612" i="24"/>
  <c r="L613" i="24"/>
  <c r="L614" i="24"/>
  <c r="L615" i="24"/>
  <c r="L616" i="24"/>
  <c r="L617" i="24"/>
  <c r="L618" i="24"/>
  <c r="L619" i="24"/>
  <c r="L620" i="24"/>
  <c r="L621" i="24"/>
  <c r="L622" i="24"/>
  <c r="L623" i="24"/>
  <c r="L624" i="24"/>
  <c r="L625" i="24"/>
  <c r="L626" i="24"/>
  <c r="L627" i="24"/>
  <c r="L628" i="24"/>
  <c r="L629" i="24"/>
  <c r="L630" i="24"/>
  <c r="L631" i="24"/>
  <c r="L632" i="24"/>
  <c r="L633" i="24"/>
  <c r="L634" i="24"/>
  <c r="L635" i="24"/>
  <c r="L636" i="24"/>
  <c r="L637" i="24"/>
  <c r="L638" i="24"/>
  <c r="L639" i="24"/>
  <c r="L640" i="24"/>
  <c r="L641" i="24"/>
  <c r="L642" i="24"/>
  <c r="L643" i="24"/>
  <c r="L644" i="24"/>
  <c r="L645" i="24"/>
  <c r="L646" i="24"/>
  <c r="L647" i="24"/>
  <c r="L648" i="24"/>
  <c r="L649" i="24"/>
  <c r="L650" i="24"/>
  <c r="L651" i="24"/>
  <c r="L652" i="24"/>
  <c r="L653" i="24"/>
  <c r="L654" i="24"/>
  <c r="L655" i="24"/>
  <c r="L656" i="24"/>
  <c r="L657" i="24"/>
  <c r="L658" i="24"/>
  <c r="L659" i="24"/>
  <c r="L660" i="24"/>
  <c r="L661" i="24"/>
  <c r="L662" i="24"/>
  <c r="L663" i="24"/>
  <c r="L664" i="24"/>
  <c r="L665" i="24"/>
  <c r="L666" i="24"/>
  <c r="L667" i="24"/>
  <c r="L668" i="24"/>
  <c r="L669" i="24"/>
  <c r="L670" i="24"/>
  <c r="L671" i="24"/>
  <c r="L672" i="24"/>
  <c r="L673" i="24"/>
  <c r="L674" i="24"/>
  <c r="L675" i="24"/>
  <c r="L676" i="24"/>
  <c r="L677" i="24"/>
  <c r="L678" i="24"/>
  <c r="L679" i="24"/>
  <c r="L680" i="24"/>
  <c r="L681" i="24"/>
  <c r="L682" i="24"/>
  <c r="L683" i="24"/>
  <c r="L684" i="24"/>
  <c r="L685" i="24"/>
  <c r="L686" i="24"/>
  <c r="L687" i="24"/>
  <c r="L688" i="24"/>
  <c r="L689" i="24"/>
  <c r="L690" i="24"/>
  <c r="L691" i="24"/>
  <c r="L692" i="24"/>
  <c r="L693" i="24"/>
  <c r="L694" i="24"/>
  <c r="L695" i="24"/>
  <c r="L696" i="24"/>
  <c r="L697" i="24"/>
  <c r="L698" i="24"/>
  <c r="L699" i="24"/>
  <c r="L700" i="24"/>
  <c r="L701" i="24"/>
  <c r="L702" i="24"/>
  <c r="L703" i="24"/>
  <c r="L704" i="24"/>
  <c r="L705" i="24"/>
  <c r="L706" i="24"/>
  <c r="L707" i="24"/>
  <c r="L708" i="24"/>
  <c r="L709" i="24"/>
  <c r="L710" i="24"/>
  <c r="L711" i="24"/>
  <c r="L712" i="24"/>
  <c r="L713" i="24"/>
  <c r="L714" i="24"/>
  <c r="L715" i="24"/>
  <c r="L716" i="24"/>
  <c r="L717" i="24"/>
  <c r="L718" i="24"/>
  <c r="L719" i="24"/>
  <c r="L720" i="24"/>
  <c r="L721" i="24"/>
  <c r="L723" i="24"/>
  <c r="L724" i="24"/>
  <c r="L725" i="24"/>
  <c r="L726" i="24"/>
  <c r="L727" i="24"/>
  <c r="L728" i="24"/>
  <c r="L729" i="24"/>
  <c r="L730" i="24"/>
  <c r="L731" i="24"/>
  <c r="L732" i="24"/>
  <c r="L733" i="24"/>
  <c r="L734" i="24"/>
  <c r="L735" i="24"/>
  <c r="L736" i="24"/>
  <c r="L737" i="24"/>
  <c r="L738" i="24"/>
  <c r="L739" i="24"/>
  <c r="L740" i="24"/>
  <c r="L741" i="24"/>
  <c r="L742" i="24"/>
  <c r="L743" i="24"/>
  <c r="L744" i="24"/>
  <c r="L745" i="24"/>
  <c r="L746" i="24"/>
  <c r="L747" i="24"/>
  <c r="L748" i="24"/>
  <c r="L749" i="24"/>
  <c r="L750" i="24"/>
  <c r="L751" i="24"/>
  <c r="L752" i="24"/>
  <c r="L753" i="24"/>
  <c r="L754" i="24"/>
  <c r="L755" i="24"/>
  <c r="L756" i="24"/>
  <c r="L757" i="24"/>
  <c r="L758" i="24"/>
  <c r="L759" i="24"/>
  <c r="L760" i="24"/>
  <c r="L761" i="24"/>
  <c r="L762" i="24"/>
  <c r="L763" i="24"/>
  <c r="L764" i="24"/>
  <c r="L765" i="24"/>
  <c r="L766" i="24"/>
  <c r="L767" i="24"/>
  <c r="L768" i="24"/>
  <c r="L769" i="24"/>
  <c r="L771" i="24"/>
  <c r="L772" i="24"/>
  <c r="L773" i="24"/>
  <c r="L774" i="24"/>
  <c r="L775" i="24"/>
  <c r="L776" i="24"/>
  <c r="L777" i="24"/>
  <c r="L778" i="24"/>
  <c r="L779" i="24"/>
  <c r="L780" i="24"/>
  <c r="L781" i="24"/>
  <c r="L782" i="24"/>
  <c r="L783" i="24"/>
  <c r="L784" i="24"/>
  <c r="L785" i="24"/>
  <c r="L786" i="24"/>
  <c r="L787" i="24"/>
  <c r="L788" i="24"/>
  <c r="L789" i="24"/>
  <c r="L790" i="24"/>
  <c r="L791" i="24"/>
  <c r="L792" i="24"/>
  <c r="L793" i="24"/>
  <c r="L794" i="24"/>
  <c r="L795" i="24"/>
  <c r="L796" i="24"/>
  <c r="L797" i="24"/>
  <c r="L798" i="24"/>
  <c r="L799" i="24"/>
  <c r="L800" i="24"/>
  <c r="L801" i="24"/>
  <c r="L802" i="24"/>
  <c r="L803" i="24"/>
  <c r="L808" i="24"/>
  <c r="L809" i="24"/>
  <c r="L810" i="24"/>
  <c r="L811" i="24"/>
  <c r="L812" i="24"/>
  <c r="L813" i="24"/>
  <c r="L814" i="24"/>
  <c r="L815" i="24"/>
  <c r="L816" i="24"/>
  <c r="L817" i="24"/>
  <c r="L818" i="24"/>
  <c r="L819" i="24"/>
  <c r="L820" i="24"/>
  <c r="L821" i="24"/>
  <c r="L822" i="24"/>
  <c r="L823" i="24"/>
  <c r="L824" i="24"/>
  <c r="L825" i="24"/>
  <c r="L828" i="24"/>
  <c r="L829" i="24"/>
  <c r="L830" i="24"/>
  <c r="L831" i="24"/>
  <c r="L832" i="24"/>
  <c r="M6" i="24"/>
  <c r="O6" i="24"/>
  <c r="O7" i="24"/>
  <c r="O8" i="24"/>
  <c r="O9" i="24"/>
  <c r="O2" i="24"/>
  <c r="O600" i="24"/>
  <c r="O435" i="24"/>
  <c r="O433" i="24"/>
  <c r="O434" i="24"/>
  <c r="O827" i="24"/>
  <c r="M827" i="24"/>
  <c r="O3" i="24" l="1"/>
  <c r="O4" i="24"/>
  <c r="O5"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O41" i="24"/>
  <c r="O42" i="24"/>
  <c r="O43" i="24"/>
  <c r="O44" i="24"/>
  <c r="O45" i="24"/>
  <c r="O46" i="24"/>
  <c r="O47" i="24"/>
  <c r="O48" i="24"/>
  <c r="O49" i="24"/>
  <c r="O50" i="24"/>
  <c r="O51" i="24"/>
  <c r="O52" i="24"/>
  <c r="O53" i="24"/>
  <c r="O54" i="24"/>
  <c r="O55" i="24"/>
  <c r="O56" i="24"/>
  <c r="O57" i="24"/>
  <c r="O58" i="24"/>
  <c r="O59" i="24"/>
  <c r="O60" i="24"/>
  <c r="O61" i="24"/>
  <c r="O62" i="24"/>
  <c r="O63" i="24"/>
  <c r="O64" i="24"/>
  <c r="O65" i="24"/>
  <c r="O66" i="24"/>
  <c r="O67" i="24"/>
  <c r="O68" i="24"/>
  <c r="O69" i="24"/>
  <c r="O70" i="24"/>
  <c r="O71" i="24"/>
  <c r="O72" i="24"/>
  <c r="O73" i="24"/>
  <c r="O74" i="24"/>
  <c r="O75" i="24"/>
  <c r="O76" i="24"/>
  <c r="O77" i="24"/>
  <c r="O78" i="24"/>
  <c r="O79" i="24"/>
  <c r="O80" i="24"/>
  <c r="O81" i="24"/>
  <c r="O82" i="24"/>
  <c r="O83" i="24"/>
  <c r="O84" i="24"/>
  <c r="O85" i="24"/>
  <c r="O86" i="24"/>
  <c r="O87" i="24"/>
  <c r="O88" i="24"/>
  <c r="O89" i="24"/>
  <c r="O90" i="24"/>
  <c r="O91" i="24"/>
  <c r="O92" i="24"/>
  <c r="O93" i="24"/>
  <c r="O94" i="24"/>
  <c r="O95" i="24"/>
  <c r="O96" i="24"/>
  <c r="O97" i="24"/>
  <c r="O98" i="24"/>
  <c r="O99" i="24"/>
  <c r="O100" i="24"/>
  <c r="O101" i="24"/>
  <c r="O102" i="24"/>
  <c r="O103" i="24"/>
  <c r="O104" i="24"/>
  <c r="O105" i="24"/>
  <c r="O106" i="24"/>
  <c r="O107" i="24"/>
  <c r="O108" i="24"/>
  <c r="O109" i="24"/>
  <c r="O110" i="24"/>
  <c r="O111" i="24"/>
  <c r="O112" i="24"/>
  <c r="O113" i="24"/>
  <c r="O114" i="24"/>
  <c r="O115" i="24"/>
  <c r="O116" i="24"/>
  <c r="O117" i="24"/>
  <c r="O118" i="24"/>
  <c r="O119" i="24"/>
  <c r="O120" i="24"/>
  <c r="O121" i="24"/>
  <c r="O122" i="24"/>
  <c r="O123" i="24"/>
  <c r="O124" i="24"/>
  <c r="O125" i="24"/>
  <c r="O126" i="24"/>
  <c r="O127" i="24"/>
  <c r="O128" i="24"/>
  <c r="O129" i="24"/>
  <c r="O130" i="24"/>
  <c r="O131" i="24"/>
  <c r="O132" i="24"/>
  <c r="O133" i="24"/>
  <c r="O134" i="24"/>
  <c r="O135" i="24"/>
  <c r="O136" i="24"/>
  <c r="O137" i="24"/>
  <c r="O138" i="24"/>
  <c r="O139" i="24"/>
  <c r="O140" i="24"/>
  <c r="O141" i="24"/>
  <c r="O142" i="24"/>
  <c r="O143" i="24"/>
  <c r="O144" i="24"/>
  <c r="O145" i="24"/>
  <c r="O146" i="24"/>
  <c r="O147" i="24"/>
  <c r="O148" i="24"/>
  <c r="O149" i="24"/>
  <c r="O150" i="24"/>
  <c r="O151" i="24"/>
  <c r="O152" i="24"/>
  <c r="O153" i="24"/>
  <c r="O154" i="24"/>
  <c r="O155" i="24"/>
  <c r="O156" i="24"/>
  <c r="O157" i="24"/>
  <c r="O158" i="24"/>
  <c r="O159" i="24"/>
  <c r="O160" i="24"/>
  <c r="O161" i="24"/>
  <c r="O162" i="24"/>
  <c r="O163" i="24"/>
  <c r="O164" i="24"/>
  <c r="O165" i="24"/>
  <c r="O166" i="24"/>
  <c r="O167" i="24"/>
  <c r="O168" i="24"/>
  <c r="O169" i="24"/>
  <c r="O170" i="24"/>
  <c r="O171" i="24"/>
  <c r="O172" i="24"/>
  <c r="O173" i="24"/>
  <c r="O174" i="24"/>
  <c r="O175" i="24"/>
  <c r="O176" i="24"/>
  <c r="O177" i="24"/>
  <c r="O178" i="24"/>
  <c r="O180" i="24"/>
  <c r="O181" i="24"/>
  <c r="O182" i="24"/>
  <c r="O183" i="24"/>
  <c r="O184" i="24"/>
  <c r="O185" i="24"/>
  <c r="O186" i="24"/>
  <c r="O187" i="24"/>
  <c r="O188" i="24"/>
  <c r="O189" i="24"/>
  <c r="O190" i="24"/>
  <c r="O191" i="24"/>
  <c r="O192" i="24"/>
  <c r="O193" i="24"/>
  <c r="O194" i="24"/>
  <c r="O195" i="24"/>
  <c r="O196" i="24"/>
  <c r="O197" i="24"/>
  <c r="O198" i="24"/>
  <c r="O199" i="24"/>
  <c r="O200" i="24"/>
  <c r="O201" i="24"/>
  <c r="O202" i="24"/>
  <c r="O203" i="24"/>
  <c r="O204" i="24"/>
  <c r="O205" i="24"/>
  <c r="O206" i="24"/>
  <c r="O207" i="24"/>
  <c r="O208" i="24"/>
  <c r="O209" i="24"/>
  <c r="O211" i="24"/>
  <c r="O212" i="24"/>
  <c r="O213" i="24"/>
  <c r="O214" i="24"/>
  <c r="O215" i="24"/>
  <c r="O216" i="24"/>
  <c r="O217" i="24"/>
  <c r="O218" i="24"/>
  <c r="O219" i="24"/>
  <c r="O220" i="24"/>
  <c r="O221" i="24"/>
  <c r="O222" i="24"/>
  <c r="O223" i="24"/>
  <c r="O224" i="24"/>
  <c r="O225" i="24"/>
  <c r="O226" i="24"/>
  <c r="O227" i="24"/>
  <c r="O228" i="24"/>
  <c r="O229" i="24"/>
  <c r="O230" i="24"/>
  <c r="O231" i="24"/>
  <c r="O232" i="24"/>
  <c r="O233" i="24"/>
  <c r="O234" i="24"/>
  <c r="O235" i="24"/>
  <c r="O236" i="24"/>
  <c r="O237" i="24"/>
  <c r="O238" i="24"/>
  <c r="O239" i="24"/>
  <c r="O240" i="24"/>
  <c r="O241" i="24"/>
  <c r="O242" i="24"/>
  <c r="O243" i="24"/>
  <c r="O244" i="24"/>
  <c r="O245" i="24"/>
  <c r="O246" i="24"/>
  <c r="O247" i="24"/>
  <c r="O248" i="24"/>
  <c r="O249" i="24"/>
  <c r="O250" i="24"/>
  <c r="O251" i="24"/>
  <c r="O252" i="24"/>
  <c r="O253" i="24"/>
  <c r="O254" i="24"/>
  <c r="O255" i="24"/>
  <c r="O256" i="24"/>
  <c r="O257" i="24"/>
  <c r="O258" i="24"/>
  <c r="O259" i="24"/>
  <c r="O260" i="24"/>
  <c r="O261" i="24"/>
  <c r="O262" i="24"/>
  <c r="O263" i="24"/>
  <c r="O264" i="24"/>
  <c r="O265" i="24"/>
  <c r="O266" i="24"/>
  <c r="O267" i="24"/>
  <c r="O268" i="24"/>
  <c r="O269" i="24"/>
  <c r="O270" i="24"/>
  <c r="O271" i="24"/>
  <c r="O272" i="24"/>
  <c r="O273" i="24"/>
  <c r="O274" i="24"/>
  <c r="O275" i="24"/>
  <c r="O276" i="24"/>
  <c r="O277" i="24"/>
  <c r="O278" i="24"/>
  <c r="O279" i="24"/>
  <c r="O280" i="24"/>
  <c r="O281" i="24"/>
  <c r="O282" i="24"/>
  <c r="O283" i="24"/>
  <c r="O284" i="24"/>
  <c r="O285" i="24"/>
  <c r="O286" i="24"/>
  <c r="O287" i="24"/>
  <c r="O288" i="24"/>
  <c r="O289" i="24"/>
  <c r="O290" i="24"/>
  <c r="O291" i="24"/>
  <c r="O292" i="24"/>
  <c r="O293" i="24"/>
  <c r="O294" i="24"/>
  <c r="O295" i="24"/>
  <c r="O296" i="24"/>
  <c r="O297" i="24"/>
  <c r="O298" i="24"/>
  <c r="O299" i="24"/>
  <c r="O300" i="24"/>
  <c r="O301" i="24"/>
  <c r="O302" i="24"/>
  <c r="O303" i="24"/>
  <c r="O304" i="24"/>
  <c r="O305" i="24"/>
  <c r="O306" i="24"/>
  <c r="O307" i="24"/>
  <c r="O308" i="24"/>
  <c r="O309" i="24"/>
  <c r="O310" i="24"/>
  <c r="O311" i="24"/>
  <c r="O312" i="24"/>
  <c r="O313" i="24"/>
  <c r="O314" i="24"/>
  <c r="O315" i="24"/>
  <c r="O316" i="24"/>
  <c r="O317" i="24"/>
  <c r="O318" i="24"/>
  <c r="O319" i="24"/>
  <c r="O320" i="24"/>
  <c r="O321" i="24"/>
  <c r="O322" i="24"/>
  <c r="O323" i="24"/>
  <c r="O324" i="24"/>
  <c r="O325" i="24"/>
  <c r="O326" i="24"/>
  <c r="O327" i="24"/>
  <c r="O328" i="24"/>
  <c r="O329" i="24"/>
  <c r="O330" i="24"/>
  <c r="O331" i="24"/>
  <c r="O332" i="24"/>
  <c r="O333" i="24"/>
  <c r="O334" i="24"/>
  <c r="O335" i="24"/>
  <c r="O336" i="24"/>
  <c r="O337" i="24"/>
  <c r="O338" i="24"/>
  <c r="O339" i="24"/>
  <c r="O340" i="24"/>
  <c r="O341" i="24"/>
  <c r="O342" i="24"/>
  <c r="O343" i="24"/>
  <c r="O344" i="24"/>
  <c r="O345" i="24"/>
  <c r="O346" i="24"/>
  <c r="O347" i="24"/>
  <c r="O348" i="24"/>
  <c r="O349" i="24"/>
  <c r="O350" i="24"/>
  <c r="O351" i="24"/>
  <c r="O352" i="24"/>
  <c r="O353" i="24"/>
  <c r="O354" i="24"/>
  <c r="O355" i="24"/>
  <c r="O356" i="24"/>
  <c r="O357" i="24"/>
  <c r="O358" i="24"/>
  <c r="O359" i="24"/>
  <c r="O360" i="24"/>
  <c r="O361" i="24"/>
  <c r="O362" i="24"/>
  <c r="O363" i="24"/>
  <c r="O364" i="24"/>
  <c r="O365" i="24"/>
  <c r="O366" i="24"/>
  <c r="O367" i="24"/>
  <c r="O368" i="24"/>
  <c r="O369" i="24"/>
  <c r="O370" i="24"/>
  <c r="O371" i="24"/>
  <c r="O372" i="24"/>
  <c r="O373" i="24"/>
  <c r="O374" i="24"/>
  <c r="O375" i="24"/>
  <c r="O376" i="24"/>
  <c r="O377" i="24"/>
  <c r="O378" i="24"/>
  <c r="O379" i="24"/>
  <c r="O380" i="24"/>
  <c r="O381" i="24"/>
  <c r="O382" i="24"/>
  <c r="O383" i="24"/>
  <c r="O384" i="24"/>
  <c r="O385" i="24"/>
  <c r="O386" i="24"/>
  <c r="O387" i="24"/>
  <c r="O388" i="24"/>
  <c r="O389" i="24"/>
  <c r="O390" i="24"/>
  <c r="O392" i="24"/>
  <c r="O393" i="24"/>
  <c r="O394" i="24"/>
  <c r="O395" i="24"/>
  <c r="O396" i="24"/>
  <c r="O397" i="24"/>
  <c r="O398" i="24"/>
  <c r="O399" i="24"/>
  <c r="O400" i="24"/>
  <c r="O401" i="24"/>
  <c r="O402" i="24"/>
  <c r="O403" i="24"/>
  <c r="O404" i="24"/>
  <c r="O405" i="24"/>
  <c r="O406" i="24"/>
  <c r="O407" i="24"/>
  <c r="O408" i="24"/>
  <c r="O409" i="24"/>
  <c r="O410" i="24"/>
  <c r="O411" i="24"/>
  <c r="O412" i="24"/>
  <c r="O413" i="24"/>
  <c r="O414" i="24"/>
  <c r="O415" i="24"/>
  <c r="O416" i="24"/>
  <c r="O417" i="24"/>
  <c r="O418" i="24"/>
  <c r="O419" i="24"/>
  <c r="O420" i="24"/>
  <c r="O421" i="24"/>
  <c r="O422" i="24"/>
  <c r="O423" i="24"/>
  <c r="O424" i="24"/>
  <c r="O425" i="24"/>
  <c r="O426" i="24"/>
  <c r="O427" i="24"/>
  <c r="O428" i="24"/>
  <c r="O429" i="24"/>
  <c r="O430" i="24"/>
  <c r="O431" i="24"/>
  <c r="O432" i="24"/>
  <c r="O436" i="24"/>
  <c r="O437" i="24"/>
  <c r="O438" i="24"/>
  <c r="O439" i="24"/>
  <c r="O440" i="24"/>
  <c r="O441" i="24"/>
  <c r="O442" i="24"/>
  <c r="O443" i="24"/>
  <c r="O444" i="24"/>
  <c r="O445" i="24"/>
  <c r="O446" i="24"/>
  <c r="O447" i="24"/>
  <c r="O448" i="24"/>
  <c r="O449" i="24"/>
  <c r="O450" i="24"/>
  <c r="O451" i="24"/>
  <c r="O452" i="24"/>
  <c r="O453" i="24"/>
  <c r="O454" i="24"/>
  <c r="O455" i="24"/>
  <c r="O456" i="24"/>
  <c r="O457" i="24"/>
  <c r="O458" i="24"/>
  <c r="O459" i="24"/>
  <c r="O460" i="24"/>
  <c r="O461" i="24"/>
  <c r="O462" i="24"/>
  <c r="O463" i="24"/>
  <c r="O464" i="24"/>
  <c r="O465" i="24"/>
  <c r="O466" i="24"/>
  <c r="O467" i="24"/>
  <c r="O468" i="24"/>
  <c r="O469" i="24"/>
  <c r="O470" i="24"/>
  <c r="O471" i="24"/>
  <c r="O472" i="24"/>
  <c r="O473" i="24"/>
  <c r="O474" i="24"/>
  <c r="O475" i="24"/>
  <c r="O476" i="24"/>
  <c r="O477" i="24"/>
  <c r="O478" i="24"/>
  <c r="O483" i="24"/>
  <c r="O484" i="24"/>
  <c r="O485" i="24"/>
  <c r="O486" i="24"/>
  <c r="O487" i="24"/>
  <c r="O488" i="24"/>
  <c r="O489" i="24"/>
  <c r="O490" i="24"/>
  <c r="O491" i="24"/>
  <c r="O492" i="24"/>
  <c r="O493" i="24"/>
  <c r="O494" i="24"/>
  <c r="O495" i="24"/>
  <c r="O496" i="24"/>
  <c r="O497" i="24"/>
  <c r="O498" i="24"/>
  <c r="O499" i="24"/>
  <c r="O500" i="24"/>
  <c r="O501" i="24"/>
  <c r="O502" i="24"/>
  <c r="O503" i="24"/>
  <c r="O504" i="24"/>
  <c r="O505" i="24"/>
  <c r="O506" i="24"/>
  <c r="O507" i="24"/>
  <c r="O508" i="24"/>
  <c r="O509" i="24"/>
  <c r="O510" i="24"/>
  <c r="O511" i="24"/>
  <c r="O512" i="24"/>
  <c r="O513" i="24"/>
  <c r="O514" i="24"/>
  <c r="O515" i="24"/>
  <c r="O516" i="24"/>
  <c r="O517" i="24"/>
  <c r="O518" i="24"/>
  <c r="O519" i="24"/>
  <c r="O520" i="24"/>
  <c r="O521" i="24"/>
  <c r="O522" i="24"/>
  <c r="O523" i="24"/>
  <c r="O524" i="24"/>
  <c r="O525" i="24"/>
  <c r="O526" i="24"/>
  <c r="O527" i="24"/>
  <c r="O528" i="24"/>
  <c r="O529" i="24"/>
  <c r="O530" i="24"/>
  <c r="O531" i="24"/>
  <c r="O532" i="24"/>
  <c r="O533" i="24"/>
  <c r="O534" i="24"/>
  <c r="O535" i="24"/>
  <c r="O536" i="24"/>
  <c r="O537" i="24"/>
  <c r="O538" i="24"/>
  <c r="O539" i="24"/>
  <c r="O540" i="24"/>
  <c r="O541" i="24"/>
  <c r="O542" i="24"/>
  <c r="O543" i="24"/>
  <c r="O544" i="24"/>
  <c r="O545" i="24"/>
  <c r="O546" i="24"/>
  <c r="O547" i="24"/>
  <c r="O548" i="24"/>
  <c r="O549" i="24"/>
  <c r="O550" i="24"/>
  <c r="O551" i="24"/>
  <c r="O552" i="24"/>
  <c r="O553" i="24"/>
  <c r="O554" i="24"/>
  <c r="O555" i="24"/>
  <c r="O556" i="24"/>
  <c r="O557" i="24"/>
  <c r="O558" i="24"/>
  <c r="O559" i="24"/>
  <c r="O560" i="24"/>
  <c r="O561" i="24"/>
  <c r="O562" i="24"/>
  <c r="O563" i="24"/>
  <c r="O564" i="24"/>
  <c r="O565" i="24"/>
  <c r="O566" i="24"/>
  <c r="O567" i="24"/>
  <c r="O568" i="24"/>
  <c r="O569" i="24"/>
  <c r="O570" i="24"/>
  <c r="O571" i="24"/>
  <c r="O572" i="24"/>
  <c r="O573" i="24"/>
  <c r="O574" i="24"/>
  <c r="O575" i="24"/>
  <c r="O576" i="24"/>
  <c r="O577" i="24"/>
  <c r="O578" i="24"/>
  <c r="O579" i="24"/>
  <c r="O580" i="24"/>
  <c r="O581" i="24"/>
  <c r="O582" i="24"/>
  <c r="O583" i="24"/>
  <c r="O584" i="24"/>
  <c r="O585" i="24"/>
  <c r="O586" i="24"/>
  <c r="O587" i="24"/>
  <c r="O588" i="24"/>
  <c r="O589" i="24"/>
  <c r="O590" i="24"/>
  <c r="O591" i="24"/>
  <c r="O592" i="24"/>
  <c r="O593" i="24"/>
  <c r="O594" i="24"/>
  <c r="O595" i="24"/>
  <c r="O596" i="24"/>
  <c r="O597" i="24"/>
  <c r="O598" i="24"/>
  <c r="O599" i="24"/>
  <c r="O601" i="24"/>
  <c r="O602" i="24"/>
  <c r="O603" i="24"/>
  <c r="O604" i="24"/>
  <c r="O605" i="24"/>
  <c r="O606" i="24"/>
  <c r="O607" i="24"/>
  <c r="O608" i="24"/>
  <c r="O609" i="24"/>
  <c r="O610" i="24"/>
  <c r="O611" i="24"/>
  <c r="O612" i="24"/>
  <c r="O613" i="24"/>
  <c r="O614" i="24"/>
  <c r="O615" i="24"/>
  <c r="O616" i="24"/>
  <c r="O617" i="24"/>
  <c r="O618" i="24"/>
  <c r="O619" i="24"/>
  <c r="O620" i="24"/>
  <c r="O621" i="24"/>
  <c r="O622" i="24"/>
  <c r="O623" i="24"/>
  <c r="O624" i="24"/>
  <c r="O625" i="24"/>
  <c r="O626" i="24"/>
  <c r="O627" i="24"/>
  <c r="O628" i="24"/>
  <c r="O629" i="24"/>
  <c r="O630" i="24"/>
  <c r="O631" i="24"/>
  <c r="O632" i="24"/>
  <c r="O633" i="24"/>
  <c r="O634" i="24"/>
  <c r="O635" i="24"/>
  <c r="O636" i="24"/>
  <c r="O637" i="24"/>
  <c r="O638" i="24"/>
  <c r="O639" i="24"/>
  <c r="O640" i="24"/>
  <c r="O641" i="24"/>
  <c r="O642" i="24"/>
  <c r="O643" i="24"/>
  <c r="O644" i="24"/>
  <c r="O645" i="24"/>
  <c r="O646" i="24"/>
  <c r="O647" i="24"/>
  <c r="O648" i="24"/>
  <c r="O649" i="24"/>
  <c r="O650" i="24"/>
  <c r="O651" i="24"/>
  <c r="O652" i="24"/>
  <c r="O653" i="24"/>
  <c r="O654" i="24"/>
  <c r="O655" i="24"/>
  <c r="O656" i="24"/>
  <c r="O657" i="24"/>
  <c r="O658" i="24"/>
  <c r="O659" i="24"/>
  <c r="O660" i="24"/>
  <c r="O661" i="24"/>
  <c r="O662" i="24"/>
  <c r="O663" i="24"/>
  <c r="O664" i="24"/>
  <c r="O665" i="24"/>
  <c r="O666" i="24"/>
  <c r="O667" i="24"/>
  <c r="O668" i="24"/>
  <c r="O669" i="24"/>
  <c r="O670" i="24"/>
  <c r="O671" i="24"/>
  <c r="O672" i="24"/>
  <c r="O673" i="24"/>
  <c r="O674" i="24"/>
  <c r="O675" i="24"/>
  <c r="O676" i="24"/>
  <c r="O677" i="24"/>
  <c r="O678" i="24"/>
  <c r="O679" i="24"/>
  <c r="O680" i="24"/>
  <c r="O681" i="24"/>
  <c r="O682" i="24"/>
  <c r="O683" i="24"/>
  <c r="O684" i="24"/>
  <c r="O685" i="24"/>
  <c r="O686" i="24"/>
  <c r="O687" i="24"/>
  <c r="O688" i="24"/>
  <c r="O689" i="24"/>
  <c r="O690" i="24"/>
  <c r="O691" i="24"/>
  <c r="O692" i="24"/>
  <c r="O693" i="24"/>
  <c r="O694" i="24"/>
  <c r="O695" i="24"/>
  <c r="O696" i="24"/>
  <c r="O697" i="24"/>
  <c r="O698" i="24"/>
  <c r="O699" i="24"/>
  <c r="O700" i="24"/>
  <c r="O701" i="24"/>
  <c r="O702" i="24"/>
  <c r="O703" i="24"/>
  <c r="O704" i="24"/>
  <c r="O705" i="24"/>
  <c r="O706" i="24"/>
  <c r="O707" i="24"/>
  <c r="O708" i="24"/>
  <c r="O709" i="24"/>
  <c r="O710" i="24"/>
  <c r="O711" i="24"/>
  <c r="O712" i="24"/>
  <c r="O713" i="24"/>
  <c r="O714" i="24"/>
  <c r="O715" i="24"/>
  <c r="O716" i="24"/>
  <c r="O717" i="24"/>
  <c r="O718" i="24"/>
  <c r="O719" i="24"/>
  <c r="O720" i="24"/>
  <c r="O721" i="24"/>
  <c r="O722" i="24"/>
  <c r="O723" i="24"/>
  <c r="O724" i="24"/>
  <c r="O725" i="24"/>
  <c r="O726" i="24"/>
  <c r="O727" i="24"/>
  <c r="O728" i="24"/>
  <c r="O729" i="24"/>
  <c r="O730" i="24"/>
  <c r="O731" i="24"/>
  <c r="O732" i="24"/>
  <c r="O733" i="24"/>
  <c r="O734" i="24"/>
  <c r="O735" i="24"/>
  <c r="O736" i="24"/>
  <c r="O737" i="24"/>
  <c r="O738" i="24"/>
  <c r="O739" i="24"/>
  <c r="O740" i="24"/>
  <c r="O741" i="24"/>
  <c r="O742" i="24"/>
  <c r="O743" i="24"/>
  <c r="O744" i="24"/>
  <c r="O745" i="24"/>
  <c r="O746" i="24"/>
  <c r="O747" i="24"/>
  <c r="O748" i="24"/>
  <c r="O749" i="24"/>
  <c r="O750" i="24"/>
  <c r="O751" i="24"/>
  <c r="O752" i="24"/>
  <c r="O753" i="24"/>
  <c r="O754" i="24"/>
  <c r="O755" i="24"/>
  <c r="O756" i="24"/>
  <c r="O757" i="24"/>
  <c r="O758" i="24"/>
  <c r="O759" i="24"/>
  <c r="O760" i="24"/>
  <c r="O761" i="24"/>
  <c r="O762" i="24"/>
  <c r="O763" i="24"/>
  <c r="O764" i="24"/>
  <c r="O765" i="24"/>
  <c r="O766" i="24"/>
  <c r="O767" i="24"/>
  <c r="O768" i="24"/>
  <c r="O769" i="24"/>
  <c r="O771" i="24"/>
  <c r="O772" i="24"/>
  <c r="O773" i="24"/>
  <c r="O774" i="24"/>
  <c r="O775" i="24"/>
  <c r="O776" i="24"/>
  <c r="O777" i="24"/>
  <c r="O778" i="24"/>
  <c r="O779" i="24"/>
  <c r="O780" i="24"/>
  <c r="O781" i="24"/>
  <c r="O782" i="24"/>
  <c r="O783" i="24"/>
  <c r="O784" i="24"/>
  <c r="O785" i="24"/>
  <c r="O786" i="24"/>
  <c r="O787" i="24"/>
  <c r="O788" i="24"/>
  <c r="O789" i="24"/>
  <c r="O790" i="24"/>
  <c r="O791" i="24"/>
  <c r="O792" i="24"/>
  <c r="O793" i="24"/>
  <c r="O794" i="24"/>
  <c r="O795" i="24"/>
  <c r="O796" i="24"/>
  <c r="O797" i="24"/>
  <c r="O798" i="24"/>
  <c r="O799" i="24"/>
  <c r="O800" i="24"/>
  <c r="O801" i="24"/>
  <c r="O802" i="24"/>
  <c r="O803" i="24"/>
  <c r="O808" i="24"/>
  <c r="O809" i="24"/>
  <c r="O810" i="24"/>
  <c r="O811" i="24"/>
  <c r="O812" i="24"/>
  <c r="O813" i="24"/>
  <c r="O814" i="24"/>
  <c r="O815" i="24"/>
  <c r="O816" i="24"/>
  <c r="O817" i="24"/>
  <c r="O818" i="24"/>
  <c r="O819" i="24"/>
  <c r="O820" i="24"/>
  <c r="O821" i="24"/>
  <c r="O822" i="24"/>
  <c r="O823" i="24"/>
  <c r="O824" i="24"/>
  <c r="O825" i="24"/>
  <c r="O826" i="24"/>
  <c r="O828" i="24"/>
  <c r="O829" i="24"/>
  <c r="O830" i="24"/>
  <c r="O831" i="24"/>
  <c r="O832" i="24"/>
  <c r="F423" i="39" l="1"/>
  <c r="F424" i="39"/>
  <c r="F425" i="39"/>
  <c r="F426" i="39"/>
  <c r="F427" i="39"/>
  <c r="F428" i="39"/>
  <c r="F429" i="39"/>
  <c r="F422" i="39"/>
  <c r="M825" i="24" l="1"/>
  <c r="M824" i="24"/>
  <c r="M25" i="24"/>
  <c r="M109" i="24"/>
  <c r="M110" i="24"/>
  <c r="M112" i="24"/>
  <c r="M114" i="24"/>
  <c r="M116" i="24"/>
  <c r="M828" i="24"/>
  <c r="M823" i="24"/>
  <c r="M26" i="24"/>
  <c r="M107" i="24"/>
  <c r="M108" i="24"/>
  <c r="M111" i="24"/>
  <c r="M113" i="24"/>
  <c r="M115" i="24"/>
  <c r="M117" i="24"/>
  <c r="M79" i="24"/>
  <c r="F3" i="39" l="1"/>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29"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418" i="39"/>
  <c r="F419" i="39"/>
  <c r="F420" i="39"/>
  <c r="F421" i="39"/>
  <c r="B3" i="39"/>
  <c r="B4" i="39"/>
  <c r="B5" i="39"/>
  <c r="B6" i="39"/>
  <c r="B7" i="39"/>
  <c r="B8" i="39"/>
  <c r="B9" i="39"/>
  <c r="B10" i="39"/>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115" i="39"/>
  <c r="B116" i="39"/>
  <c r="B117" i="39"/>
  <c r="B118" i="39"/>
  <c r="B119" i="39"/>
  <c r="B120" i="39"/>
  <c r="B121" i="39"/>
  <c r="B122" i="39"/>
  <c r="B123" i="39"/>
  <c r="B124" i="39"/>
  <c r="B125" i="39"/>
  <c r="B126" i="39"/>
  <c r="B127" i="39"/>
  <c r="B128" i="39"/>
  <c r="B129" i="39"/>
  <c r="B130" i="39"/>
  <c r="B131" i="39"/>
  <c r="B132" i="39"/>
  <c r="B133" i="39"/>
  <c r="B134" i="39"/>
  <c r="B135" i="39"/>
  <c r="B136" i="39"/>
  <c r="B137" i="39"/>
  <c r="B138" i="39"/>
  <c r="B139" i="39"/>
  <c r="B140" i="39"/>
  <c r="B141" i="39"/>
  <c r="B142" i="39"/>
  <c r="B143" i="39"/>
  <c r="B144" i="39"/>
  <c r="B145" i="39"/>
  <c r="B146" i="39"/>
  <c r="B147" i="39"/>
  <c r="B148" i="39"/>
  <c r="B149" i="39"/>
  <c r="B150" i="39"/>
  <c r="B151" i="39"/>
  <c r="B152" i="39"/>
  <c r="B153" i="39"/>
  <c r="B154" i="39"/>
  <c r="B155" i="39"/>
  <c r="B156" i="39"/>
  <c r="B157" i="39"/>
  <c r="B158" i="39"/>
  <c r="B159" i="39"/>
  <c r="B160" i="39"/>
  <c r="B161" i="39"/>
  <c r="B162" i="39"/>
  <c r="B163" i="39"/>
  <c r="B164" i="39"/>
  <c r="B165" i="39"/>
  <c r="B166" i="39"/>
  <c r="B167" i="39"/>
  <c r="B168" i="39"/>
  <c r="B169" i="39"/>
  <c r="B170" i="39"/>
  <c r="B171" i="39"/>
  <c r="B172" i="39"/>
  <c r="B173" i="39"/>
  <c r="B174" i="39"/>
  <c r="B175" i="39"/>
  <c r="B176" i="39"/>
  <c r="B177" i="39"/>
  <c r="B178" i="39"/>
  <c r="B179" i="39"/>
  <c r="B180" i="39"/>
  <c r="B181" i="39"/>
  <c r="B182" i="39"/>
  <c r="B183" i="39"/>
  <c r="B184" i="39"/>
  <c r="B185" i="39"/>
  <c r="B186" i="39"/>
  <c r="B187" i="39"/>
  <c r="B188" i="39"/>
  <c r="B189" i="39"/>
  <c r="B190" i="39"/>
  <c r="B191" i="39"/>
  <c r="B192" i="39"/>
  <c r="B193" i="39"/>
  <c r="B194" i="39"/>
  <c r="B195" i="39"/>
  <c r="B196" i="39"/>
  <c r="B197" i="39"/>
  <c r="B198" i="39"/>
  <c r="B199" i="39"/>
  <c r="B200" i="39"/>
  <c r="B201" i="39"/>
  <c r="B202" i="39"/>
  <c r="B203" i="39"/>
  <c r="B204" i="39"/>
  <c r="B205" i="39"/>
  <c r="B206" i="39"/>
  <c r="B207" i="39"/>
  <c r="B208" i="39"/>
  <c r="B209" i="39"/>
  <c r="B210" i="39"/>
  <c r="B211" i="39"/>
  <c r="B212" i="39"/>
  <c r="B213" i="39"/>
  <c r="B214" i="39"/>
  <c r="B215" i="39"/>
  <c r="B216" i="39"/>
  <c r="B217" i="39"/>
  <c r="B218" i="39"/>
  <c r="B219" i="39"/>
  <c r="B220" i="39"/>
  <c r="B221" i="39"/>
  <c r="B222" i="39"/>
  <c r="B223" i="39"/>
  <c r="B224" i="39"/>
  <c r="B225" i="39"/>
  <c r="B226" i="39"/>
  <c r="B227" i="39"/>
  <c r="B228" i="39"/>
  <c r="B229" i="39"/>
  <c r="B230" i="39"/>
  <c r="B231" i="39"/>
  <c r="B232" i="39"/>
  <c r="B233" i="39"/>
  <c r="B234" i="39"/>
  <c r="B235" i="39"/>
  <c r="B236" i="39"/>
  <c r="B237" i="39"/>
  <c r="B238" i="39"/>
  <c r="B239" i="39"/>
  <c r="B240" i="39"/>
  <c r="B241" i="39"/>
  <c r="B242" i="39"/>
  <c r="B243" i="39"/>
  <c r="B244" i="39"/>
  <c r="B245" i="39"/>
  <c r="B246" i="39"/>
  <c r="B247" i="39"/>
  <c r="B248" i="39"/>
  <c r="B249" i="39"/>
  <c r="B250" i="39"/>
  <c r="B251" i="39"/>
  <c r="B252" i="39"/>
  <c r="B253" i="39"/>
  <c r="B254" i="39"/>
  <c r="B255" i="39"/>
  <c r="B256" i="39"/>
  <c r="B257" i="39"/>
  <c r="B258" i="39"/>
  <c r="B259" i="39"/>
  <c r="B260" i="39"/>
  <c r="B261" i="39"/>
  <c r="B262" i="39"/>
  <c r="B263" i="39"/>
  <c r="B264" i="39"/>
  <c r="B265" i="39"/>
  <c r="B266" i="39"/>
  <c r="B267" i="39"/>
  <c r="B268" i="39"/>
  <c r="B269" i="39"/>
  <c r="B270" i="39"/>
  <c r="B271" i="39"/>
  <c r="B272" i="39"/>
  <c r="B273" i="39"/>
  <c r="B274" i="39"/>
  <c r="B275" i="39"/>
  <c r="B276" i="39"/>
  <c r="B277" i="39"/>
  <c r="B278" i="39"/>
  <c r="B279" i="39"/>
  <c r="B280" i="39"/>
  <c r="B281" i="39"/>
  <c r="B282" i="39"/>
  <c r="B283" i="39"/>
  <c r="B284" i="39"/>
  <c r="B285" i="39"/>
  <c r="B286" i="39"/>
  <c r="B287" i="39"/>
  <c r="B288" i="39"/>
  <c r="B289" i="39"/>
  <c r="B290" i="39"/>
  <c r="B291" i="39"/>
  <c r="B292" i="39"/>
  <c r="B293" i="39"/>
  <c r="B294" i="39"/>
  <c r="B295" i="39"/>
  <c r="B296" i="39"/>
  <c r="B297" i="39"/>
  <c r="B298" i="39"/>
  <c r="B299" i="39"/>
  <c r="B300" i="39"/>
  <c r="B301" i="39"/>
  <c r="B302" i="39"/>
  <c r="B303" i="39"/>
  <c r="B304" i="39"/>
  <c r="B305" i="39"/>
  <c r="B306" i="39"/>
  <c r="B307" i="39"/>
  <c r="B308" i="39"/>
  <c r="B309" i="39"/>
  <c r="B310" i="39"/>
  <c r="B311" i="39"/>
  <c r="B312" i="39"/>
  <c r="B313" i="39"/>
  <c r="B314" i="39"/>
  <c r="B315" i="39"/>
  <c r="B316" i="39"/>
  <c r="B317" i="39"/>
  <c r="B318" i="39"/>
  <c r="B319" i="39"/>
  <c r="B320" i="39"/>
  <c r="B321" i="39"/>
  <c r="B322" i="39"/>
  <c r="B323" i="39"/>
  <c r="B324" i="39"/>
  <c r="B325" i="39"/>
  <c r="B326" i="39"/>
  <c r="B327" i="39"/>
  <c r="B328" i="39"/>
  <c r="B329" i="39"/>
  <c r="B330" i="39"/>
  <c r="B331" i="39"/>
  <c r="B332" i="39"/>
  <c r="B333" i="39"/>
  <c r="B334" i="39"/>
  <c r="B335" i="39"/>
  <c r="B336" i="39"/>
  <c r="B337" i="39"/>
  <c r="B338" i="39"/>
  <c r="B339" i="39"/>
  <c r="B340" i="39"/>
  <c r="B341" i="39"/>
  <c r="B342" i="39"/>
  <c r="B343" i="39"/>
  <c r="B344" i="39"/>
  <c r="B345" i="39"/>
  <c r="B346" i="39"/>
  <c r="B347" i="39"/>
  <c r="B348" i="39"/>
  <c r="B349" i="39"/>
  <c r="B350" i="39"/>
  <c r="B351" i="39"/>
  <c r="B352" i="39"/>
  <c r="B353" i="39"/>
  <c r="B354" i="39"/>
  <c r="B355" i="39"/>
  <c r="B356" i="39"/>
  <c r="B357" i="39"/>
  <c r="B358" i="39"/>
  <c r="B359" i="39"/>
  <c r="B360" i="39"/>
  <c r="B361" i="39"/>
  <c r="B362" i="39"/>
  <c r="B363" i="39"/>
  <c r="B364" i="39"/>
  <c r="B365" i="39"/>
  <c r="B366" i="39"/>
  <c r="B367" i="39"/>
  <c r="B368" i="39"/>
  <c r="B369" i="39"/>
  <c r="B370" i="39"/>
  <c r="B371" i="39"/>
  <c r="B372" i="39"/>
  <c r="B373" i="39"/>
  <c r="B374" i="39"/>
  <c r="B375" i="39"/>
  <c r="B376" i="39"/>
  <c r="B377" i="39"/>
  <c r="B378" i="39"/>
  <c r="B379" i="39"/>
  <c r="B380" i="39"/>
  <c r="B381" i="39"/>
  <c r="B382" i="39"/>
  <c r="B383" i="39"/>
  <c r="B384" i="39"/>
  <c r="B385" i="39"/>
  <c r="B386" i="39"/>
  <c r="B387" i="39"/>
  <c r="B388" i="39"/>
  <c r="B389" i="39"/>
  <c r="B390" i="39"/>
  <c r="B391" i="39"/>
  <c r="B392" i="39"/>
  <c r="B393" i="39"/>
  <c r="B394" i="39"/>
  <c r="B395" i="39"/>
  <c r="B396" i="39"/>
  <c r="B397" i="39"/>
  <c r="B398" i="39"/>
  <c r="B399" i="39"/>
  <c r="B400" i="39"/>
  <c r="B401" i="39"/>
  <c r="B402" i="39"/>
  <c r="B403" i="39"/>
  <c r="B404" i="39"/>
  <c r="B405" i="39"/>
  <c r="B406" i="39"/>
  <c r="B407" i="39"/>
  <c r="B408" i="39"/>
  <c r="B409" i="39"/>
  <c r="B410" i="39"/>
  <c r="B411" i="39"/>
  <c r="B412" i="39"/>
  <c r="B413" i="39"/>
  <c r="B414" i="39"/>
  <c r="B415" i="39"/>
  <c r="B416" i="39"/>
  <c r="B417" i="39"/>
  <c r="B418" i="39"/>
  <c r="B419" i="39"/>
  <c r="B420" i="39"/>
  <c r="B421" i="39"/>
  <c r="B422" i="39"/>
  <c r="B423" i="39"/>
  <c r="B424" i="39"/>
  <c r="B425" i="39"/>
  <c r="B426" i="39"/>
  <c r="B427" i="39"/>
  <c r="B428" i="39"/>
  <c r="B429" i="39"/>
  <c r="F2" i="39"/>
  <c r="M293" i="24"/>
  <c r="M309" i="24"/>
  <c r="M419" i="24"/>
  <c r="M450" i="24"/>
  <c r="M2" i="24"/>
  <c r="B2" i="39"/>
  <c r="M831" i="24" l="1"/>
  <c r="M821" i="24"/>
  <c r="M817" i="24"/>
  <c r="M813" i="24"/>
  <c r="M809" i="24"/>
  <c r="M801" i="24"/>
  <c r="M797" i="24"/>
  <c r="M793" i="24"/>
  <c r="M789" i="24"/>
  <c r="M785" i="24"/>
  <c r="M779" i="24"/>
  <c r="M777" i="24"/>
  <c r="M771" i="24"/>
  <c r="M539" i="24"/>
  <c r="M829" i="24"/>
  <c r="M819" i="24"/>
  <c r="M815" i="24"/>
  <c r="M811" i="24"/>
  <c r="M803" i="24"/>
  <c r="M799" i="24"/>
  <c r="M795" i="24"/>
  <c r="M791" i="24"/>
  <c r="M787" i="24"/>
  <c r="M783" i="24"/>
  <c r="M781" i="24"/>
  <c r="M775" i="24"/>
  <c r="M773" i="24"/>
  <c r="M768" i="24"/>
  <c r="M766" i="24"/>
  <c r="M764" i="24"/>
  <c r="M762" i="24"/>
  <c r="M760" i="24"/>
  <c r="M758" i="24"/>
  <c r="M756" i="24"/>
  <c r="M754" i="24"/>
  <c r="M752" i="24"/>
  <c r="M750" i="24"/>
  <c r="M748" i="24"/>
  <c r="M746" i="24"/>
  <c r="M744" i="24"/>
  <c r="M742" i="24"/>
  <c r="M740" i="24"/>
  <c r="M738" i="24"/>
  <c r="M736" i="24"/>
  <c r="M734" i="24"/>
  <c r="M732" i="24"/>
  <c r="M730" i="24"/>
  <c r="M728" i="24"/>
  <c r="M726" i="24"/>
  <c r="M724" i="24"/>
  <c r="M722" i="24"/>
  <c r="M720" i="24"/>
  <c r="M718" i="24"/>
  <c r="M716" i="24"/>
  <c r="M714" i="24"/>
  <c r="M712" i="24"/>
  <c r="M710" i="24"/>
  <c r="M708" i="24"/>
  <c r="M706" i="24"/>
  <c r="M704" i="24"/>
  <c r="M702" i="24"/>
  <c r="M700" i="24"/>
  <c r="M698" i="24"/>
  <c r="M696" i="24"/>
  <c r="M694" i="24"/>
  <c r="M692" i="24"/>
  <c r="M690" i="24"/>
  <c r="M688" i="24"/>
  <c r="M686" i="24"/>
  <c r="M684" i="24"/>
  <c r="M682" i="24"/>
  <c r="M680" i="24"/>
  <c r="M678" i="24"/>
  <c r="M676" i="24"/>
  <c r="M674" i="24"/>
  <c r="M672" i="24"/>
  <c r="M670" i="24"/>
  <c r="M668" i="24"/>
  <c r="M666" i="24"/>
  <c r="M664" i="24"/>
  <c r="M662" i="24"/>
  <c r="M660" i="24"/>
  <c r="M658" i="24"/>
  <c r="M656" i="24"/>
  <c r="M654" i="24"/>
  <c r="M652" i="24"/>
  <c r="M650" i="24"/>
  <c r="M648" i="24"/>
  <c r="M646" i="24"/>
  <c r="M644" i="24"/>
  <c r="M642" i="24"/>
  <c r="M640" i="24"/>
  <c r="M638" i="24"/>
  <c r="M636" i="24"/>
  <c r="M634" i="24"/>
  <c r="M632" i="24"/>
  <c r="M630" i="24"/>
  <c r="M628" i="24"/>
  <c r="M626" i="24"/>
  <c r="M624" i="24"/>
  <c r="M622" i="24"/>
  <c r="M620" i="24"/>
  <c r="M618" i="24"/>
  <c r="M616" i="24"/>
  <c r="M614" i="24"/>
  <c r="M612" i="24"/>
  <c r="M610" i="24"/>
  <c r="M608" i="24"/>
  <c r="M606" i="24"/>
  <c r="M604" i="24"/>
  <c r="M602" i="24"/>
  <c r="M599" i="24"/>
  <c r="M597" i="24"/>
  <c r="M595" i="24"/>
  <c r="M593" i="24"/>
  <c r="M591" i="24"/>
  <c r="M589" i="24"/>
  <c r="M587" i="24"/>
  <c r="M585" i="24"/>
  <c r="M583" i="24"/>
  <c r="M581" i="24"/>
  <c r="M579" i="24"/>
  <c r="M577" i="24"/>
  <c r="M575" i="24"/>
  <c r="M573" i="24"/>
  <c r="M571" i="24"/>
  <c r="M569" i="24"/>
  <c r="M567" i="24"/>
  <c r="M565" i="24"/>
  <c r="M563" i="24"/>
  <c r="M561" i="24"/>
  <c r="M559" i="24"/>
  <c r="M557" i="24"/>
  <c r="M555" i="24"/>
  <c r="M553" i="24"/>
  <c r="M551" i="24"/>
  <c r="M549" i="24"/>
  <c r="M547" i="24"/>
  <c r="M545" i="24"/>
  <c r="M543" i="24"/>
  <c r="M541" i="24"/>
  <c r="M832" i="24"/>
  <c r="M830" i="24"/>
  <c r="M822" i="24"/>
  <c r="M820" i="24"/>
  <c r="M818" i="24"/>
  <c r="M816" i="24"/>
  <c r="M814" i="24"/>
  <c r="M812" i="24"/>
  <c r="M810" i="24"/>
  <c r="M808" i="24"/>
  <c r="M802" i="24"/>
  <c r="M800" i="24"/>
  <c r="M798" i="24"/>
  <c r="M796" i="24"/>
  <c r="M794" i="24"/>
  <c r="M792" i="24"/>
  <c r="M790" i="24"/>
  <c r="M788" i="24"/>
  <c r="M786" i="24"/>
  <c r="M784" i="24"/>
  <c r="M782" i="24"/>
  <c r="M780" i="24"/>
  <c r="M778" i="24"/>
  <c r="M776" i="24"/>
  <c r="M774" i="24"/>
  <c r="M772" i="24"/>
  <c r="M769" i="24"/>
  <c r="M767" i="24"/>
  <c r="M765" i="24"/>
  <c r="M763" i="24"/>
  <c r="M761" i="24"/>
  <c r="M759" i="24"/>
  <c r="M757" i="24"/>
  <c r="M755" i="24"/>
  <c r="M753" i="24"/>
  <c r="M751" i="24"/>
  <c r="M749" i="24"/>
  <c r="M747" i="24"/>
  <c r="M745" i="24"/>
  <c r="M743" i="24"/>
  <c r="M741" i="24"/>
  <c r="M739" i="24"/>
  <c r="M737" i="24"/>
  <c r="M735" i="24"/>
  <c r="M733" i="24"/>
  <c r="M731" i="24"/>
  <c r="M729" i="24"/>
  <c r="M727" i="24"/>
  <c r="M725" i="24"/>
  <c r="M723" i="24"/>
  <c r="M721" i="24"/>
  <c r="M719" i="24"/>
  <c r="M717" i="24"/>
  <c r="M715" i="24"/>
  <c r="M713" i="24"/>
  <c r="M711" i="24"/>
  <c r="M709" i="24"/>
  <c r="M707" i="24"/>
  <c r="M705" i="24"/>
  <c r="M703" i="24"/>
  <c r="M701" i="24"/>
  <c r="M699" i="24"/>
  <c r="M697" i="24"/>
  <c r="M695" i="24"/>
  <c r="M693" i="24"/>
  <c r="M691" i="24"/>
  <c r="M689" i="24"/>
  <c r="M687" i="24"/>
  <c r="M685" i="24"/>
  <c r="M683" i="24"/>
  <c r="M681" i="24"/>
  <c r="M679" i="24"/>
  <c r="M677" i="24"/>
  <c r="M675" i="24"/>
  <c r="M673" i="24"/>
  <c r="M671" i="24"/>
  <c r="M669" i="24"/>
  <c r="M667" i="24"/>
  <c r="M665" i="24"/>
  <c r="M663" i="24"/>
  <c r="M661" i="24"/>
  <c r="M659" i="24"/>
  <c r="M657" i="24"/>
  <c r="M655" i="24"/>
  <c r="M653" i="24"/>
  <c r="M651" i="24"/>
  <c r="M649" i="24"/>
  <c r="M647" i="24"/>
  <c r="M645" i="24"/>
  <c r="M643" i="24"/>
  <c r="M641" i="24"/>
  <c r="M639" i="24"/>
  <c r="M637" i="24"/>
  <c r="M635" i="24"/>
  <c r="M633" i="24"/>
  <c r="M631" i="24"/>
  <c r="M629" i="24"/>
  <c r="M627" i="24"/>
  <c r="M625" i="24"/>
  <c r="M623" i="24"/>
  <c r="M621" i="24"/>
  <c r="M619" i="24"/>
  <c r="M617" i="24"/>
  <c r="M615" i="24"/>
  <c r="M613" i="24"/>
  <c r="M611" i="24"/>
  <c r="M609" i="24"/>
  <c r="M607" i="24"/>
  <c r="M605" i="24"/>
  <c r="M603" i="24"/>
  <c r="M601" i="24"/>
  <c r="M598" i="24"/>
  <c r="M596" i="24"/>
  <c r="M594" i="24"/>
  <c r="M592" i="24"/>
  <c r="M590" i="24"/>
  <c r="M588" i="24"/>
  <c r="M586" i="24"/>
  <c r="M584" i="24"/>
  <c r="M582" i="24"/>
  <c r="M580" i="24"/>
  <c r="M578" i="24"/>
  <c r="M576" i="24"/>
  <c r="M574" i="24"/>
  <c r="M572" i="24"/>
  <c r="M570" i="24"/>
  <c r="M568" i="24"/>
  <c r="M566" i="24"/>
  <c r="M564" i="24"/>
  <c r="M562" i="24"/>
  <c r="M560" i="24"/>
  <c r="M558" i="24"/>
  <c r="M556" i="24"/>
  <c r="M554" i="24"/>
  <c r="M552" i="24"/>
  <c r="M550" i="24"/>
  <c r="M548" i="24"/>
  <c r="M546" i="24"/>
  <c r="M544" i="24"/>
  <c r="M542" i="24"/>
  <c r="M540" i="24"/>
  <c r="M538" i="24"/>
  <c r="M536" i="24"/>
  <c r="M534" i="24"/>
  <c r="M532" i="24"/>
  <c r="M530" i="24"/>
  <c r="M528" i="24"/>
  <c r="M526" i="24"/>
  <c r="M524" i="24"/>
  <c r="M522" i="24"/>
  <c r="M520" i="24"/>
  <c r="M518" i="24"/>
  <c r="M516" i="24"/>
  <c r="M514" i="24"/>
  <c r="M512" i="24"/>
  <c r="M510" i="24"/>
  <c r="M508" i="24"/>
  <c r="M506" i="24"/>
  <c r="M504" i="24"/>
  <c r="M502" i="24"/>
  <c r="M500" i="24"/>
  <c r="M498" i="24"/>
  <c r="M496" i="24"/>
  <c r="M494" i="24"/>
  <c r="M492" i="24"/>
  <c r="M490" i="24"/>
  <c r="M488" i="24"/>
  <c r="M486" i="24"/>
  <c r="M484" i="24"/>
  <c r="M478" i="24"/>
  <c r="M476" i="24"/>
  <c r="M474" i="24"/>
  <c r="M472" i="24"/>
  <c r="M470" i="24"/>
  <c r="M468" i="24"/>
  <c r="M466" i="24"/>
  <c r="M464" i="24"/>
  <c r="M462" i="24"/>
  <c r="M460" i="24"/>
  <c r="M458" i="24"/>
  <c r="M456" i="24"/>
  <c r="M454" i="24"/>
  <c r="M452" i="24"/>
  <c r="M448" i="24"/>
  <c r="M446" i="24"/>
  <c r="M444" i="24"/>
  <c r="M442" i="24"/>
  <c r="M440" i="24"/>
  <c r="M438" i="24"/>
  <c r="M436" i="24"/>
  <c r="M431" i="24"/>
  <c r="M429" i="24"/>
  <c r="M427" i="24"/>
  <c r="M425" i="24"/>
  <c r="M423" i="24"/>
  <c r="M421" i="24"/>
  <c r="M417" i="24"/>
  <c r="M415" i="24"/>
  <c r="M413" i="24"/>
  <c r="M411" i="24"/>
  <c r="M409" i="24"/>
  <c r="M407" i="24"/>
  <c r="M405" i="24"/>
  <c r="M403" i="24"/>
  <c r="M401" i="24"/>
  <c r="M399" i="24"/>
  <c r="M397" i="24"/>
  <c r="M395" i="24"/>
  <c r="M393" i="24"/>
  <c r="M390" i="24"/>
  <c r="M388" i="24"/>
  <c r="M386" i="24"/>
  <c r="M384" i="24"/>
  <c r="M382" i="24"/>
  <c r="M380" i="24"/>
  <c r="M378" i="24"/>
  <c r="M376" i="24"/>
  <c r="M374" i="24"/>
  <c r="M372" i="24"/>
  <c r="M370" i="24"/>
  <c r="M368" i="24"/>
  <c r="M366" i="24"/>
  <c r="M364" i="24"/>
  <c r="M362" i="24"/>
  <c r="M360" i="24"/>
  <c r="M358" i="24"/>
  <c r="M356" i="24"/>
  <c r="M354" i="24"/>
  <c r="M352" i="24"/>
  <c r="M350" i="24"/>
  <c r="M348" i="24"/>
  <c r="M346" i="24"/>
  <c r="M344" i="24"/>
  <c r="M342" i="24"/>
  <c r="M340" i="24"/>
  <c r="M338" i="24"/>
  <c r="M336" i="24"/>
  <c r="M334" i="24"/>
  <c r="M332" i="24"/>
  <c r="M330" i="24"/>
  <c r="M328" i="24"/>
  <c r="M326" i="24"/>
  <c r="M324" i="24"/>
  <c r="M322" i="24"/>
  <c r="M320" i="24"/>
  <c r="M318" i="24"/>
  <c r="M316" i="24"/>
  <c r="M314" i="24"/>
  <c r="M312" i="24"/>
  <c r="M310" i="24"/>
  <c r="M308" i="24"/>
  <c r="M306" i="24"/>
  <c r="M304" i="24"/>
  <c r="M302" i="24"/>
  <c r="M300" i="24"/>
  <c r="M298" i="24"/>
  <c r="M296" i="24"/>
  <c r="M294" i="24"/>
  <c r="M292" i="24"/>
  <c r="M290" i="24"/>
  <c r="M288" i="24"/>
  <c r="M286" i="24"/>
  <c r="M284" i="24"/>
  <c r="M282" i="24"/>
  <c r="M280" i="24"/>
  <c r="M278" i="24"/>
  <c r="M276" i="24"/>
  <c r="M274" i="24"/>
  <c r="M272" i="24"/>
  <c r="M270" i="24"/>
  <c r="M268" i="24"/>
  <c r="M266" i="24"/>
  <c r="M264" i="24"/>
  <c r="M262" i="24"/>
  <c r="M260" i="24"/>
  <c r="M258" i="24"/>
  <c r="M256" i="24"/>
  <c r="M254" i="24"/>
  <c r="M252" i="24"/>
  <c r="M250" i="24"/>
  <c r="M248" i="24"/>
  <c r="M246" i="24"/>
  <c r="M244" i="24"/>
  <c r="M242" i="24"/>
  <c r="M240" i="24"/>
  <c r="M238" i="24"/>
  <c r="M236" i="24"/>
  <c r="M234" i="24"/>
  <c r="M232" i="24"/>
  <c r="M230" i="24"/>
  <c r="M228" i="24"/>
  <c r="M226" i="24"/>
  <c r="M224" i="24"/>
  <c r="M222" i="24"/>
  <c r="M220" i="24"/>
  <c r="M218" i="24"/>
  <c r="M216" i="24"/>
  <c r="M214" i="24"/>
  <c r="M212" i="24"/>
  <c r="M209" i="24"/>
  <c r="M207" i="24"/>
  <c r="M205" i="24"/>
  <c r="M203" i="24"/>
  <c r="M201" i="24"/>
  <c r="M199" i="24"/>
  <c r="M197" i="24"/>
  <c r="M195" i="24"/>
  <c r="M193" i="24"/>
  <c r="M191" i="24"/>
  <c r="M189" i="24"/>
  <c r="M187" i="24"/>
  <c r="M185" i="24"/>
  <c r="M183" i="24"/>
  <c r="M181" i="24"/>
  <c r="M178" i="24"/>
  <c r="M176" i="24"/>
  <c r="M174" i="24"/>
  <c r="M172" i="24"/>
  <c r="M170" i="24"/>
  <c r="M168" i="24"/>
  <c r="M166" i="24"/>
  <c r="M164" i="24"/>
  <c r="M162" i="24"/>
  <c r="M160" i="24"/>
  <c r="M158" i="24"/>
  <c r="M156" i="24"/>
  <c r="M154" i="24"/>
  <c r="M152" i="24"/>
  <c r="M150" i="24"/>
  <c r="M148" i="24"/>
  <c r="M146" i="24"/>
  <c r="M144" i="24"/>
  <c r="M142" i="24"/>
  <c r="M140" i="24"/>
  <c r="M138" i="24"/>
  <c r="M136" i="24"/>
  <c r="M134" i="24"/>
  <c r="M132" i="24"/>
  <c r="M130" i="24"/>
  <c r="M128" i="24"/>
  <c r="M126" i="24"/>
  <c r="M124" i="24"/>
  <c r="M122" i="24"/>
  <c r="M120" i="24"/>
  <c r="M118" i="24"/>
  <c r="M105" i="24"/>
  <c r="M103" i="24"/>
  <c r="M101" i="24"/>
  <c r="M99" i="24"/>
  <c r="M97" i="24"/>
  <c r="M95" i="24"/>
  <c r="M93" i="24"/>
  <c r="M91" i="24"/>
  <c r="M89" i="24"/>
  <c r="M87" i="24"/>
  <c r="M85" i="24"/>
  <c r="M83" i="24"/>
  <c r="M81" i="24"/>
  <c r="M77" i="24"/>
  <c r="M75" i="24"/>
  <c r="M73" i="24"/>
  <c r="M71" i="24"/>
  <c r="M69" i="24"/>
  <c r="M67" i="24"/>
  <c r="M65" i="24"/>
  <c r="M63" i="24"/>
  <c r="M61" i="24"/>
  <c r="M59" i="24"/>
  <c r="M57" i="24"/>
  <c r="M55" i="24"/>
  <c r="M53" i="24"/>
  <c r="M51" i="24"/>
  <c r="M49" i="24"/>
  <c r="M47" i="24"/>
  <c r="M45" i="24"/>
  <c r="M43" i="24"/>
  <c r="M41" i="24"/>
  <c r="M39" i="24"/>
  <c r="M37" i="24"/>
  <c r="M35" i="24"/>
  <c r="M33" i="24"/>
  <c r="M31" i="24"/>
  <c r="M29" i="24"/>
  <c r="M27" i="24"/>
  <c r="M23" i="24"/>
  <c r="M21" i="24"/>
  <c r="M19" i="24"/>
  <c r="M17" i="24"/>
  <c r="M15" i="24"/>
  <c r="M13" i="24"/>
  <c r="M11" i="24"/>
  <c r="M5" i="24"/>
  <c r="M3" i="24"/>
  <c r="M537" i="24"/>
  <c r="M535" i="24"/>
  <c r="M533" i="24"/>
  <c r="M531" i="24"/>
  <c r="M529" i="24"/>
  <c r="M527" i="24"/>
  <c r="M525" i="24"/>
  <c r="M523" i="24"/>
  <c r="M521" i="24"/>
  <c r="M519" i="24"/>
  <c r="M517" i="24"/>
  <c r="M515" i="24"/>
  <c r="M513" i="24"/>
  <c r="M511" i="24"/>
  <c r="M509" i="24"/>
  <c r="M507" i="24"/>
  <c r="M505" i="24"/>
  <c r="M503" i="24"/>
  <c r="M501" i="24"/>
  <c r="M499" i="24"/>
  <c r="M497" i="24"/>
  <c r="M495" i="24"/>
  <c r="M493" i="24"/>
  <c r="M491" i="24"/>
  <c r="M489" i="24"/>
  <c r="M487" i="24"/>
  <c r="M485" i="24"/>
  <c r="M483" i="24"/>
  <c r="M477" i="24"/>
  <c r="M475" i="24"/>
  <c r="M473" i="24"/>
  <c r="M471" i="24"/>
  <c r="M469" i="24"/>
  <c r="M467" i="24"/>
  <c r="M465" i="24"/>
  <c r="M463" i="24"/>
  <c r="M461" i="24"/>
  <c r="M459" i="24"/>
  <c r="M457" i="24"/>
  <c r="M455" i="24"/>
  <c r="M453" i="24"/>
  <c r="M451" i="24"/>
  <c r="M449" i="24"/>
  <c r="M447" i="24"/>
  <c r="M445" i="24"/>
  <c r="M443" i="24"/>
  <c r="M441" i="24"/>
  <c r="M439" i="24"/>
  <c r="M437" i="24"/>
  <c r="M432" i="24"/>
  <c r="M430" i="24"/>
  <c r="M428" i="24"/>
  <c r="M426" i="24"/>
  <c r="M424" i="24"/>
  <c r="M422" i="24"/>
  <c r="M420" i="24"/>
  <c r="M418" i="24"/>
  <c r="M416" i="24"/>
  <c r="M414" i="24"/>
  <c r="M412" i="24"/>
  <c r="M410" i="24"/>
  <c r="M408" i="24"/>
  <c r="M406" i="24"/>
  <c r="M404" i="24"/>
  <c r="M402" i="24"/>
  <c r="M400" i="24"/>
  <c r="M398" i="24"/>
  <c r="M396" i="24"/>
  <c r="M394" i="24"/>
  <c r="M392" i="24"/>
  <c r="M389" i="24"/>
  <c r="M387" i="24"/>
  <c r="M385" i="24"/>
  <c r="M383" i="24"/>
  <c r="M381" i="24"/>
  <c r="M379" i="24"/>
  <c r="M377" i="24"/>
  <c r="M375" i="24"/>
  <c r="M373" i="24"/>
  <c r="M371" i="24"/>
  <c r="M369" i="24"/>
  <c r="M367" i="24"/>
  <c r="M365" i="24"/>
  <c r="M363" i="24"/>
  <c r="M361" i="24"/>
  <c r="M359" i="24"/>
  <c r="M357" i="24"/>
  <c r="M355" i="24"/>
  <c r="M353" i="24"/>
  <c r="M351" i="24"/>
  <c r="M349" i="24"/>
  <c r="M347" i="24"/>
  <c r="M345" i="24"/>
  <c r="M343" i="24"/>
  <c r="M341" i="24"/>
  <c r="M339" i="24"/>
  <c r="M337" i="24"/>
  <c r="M335" i="24"/>
  <c r="M333" i="24"/>
  <c r="M331" i="24"/>
  <c r="M329" i="24"/>
  <c r="M327" i="24"/>
  <c r="M325" i="24"/>
  <c r="M323" i="24"/>
  <c r="M321" i="24"/>
  <c r="M319" i="24"/>
  <c r="M317" i="24"/>
  <c r="M315" i="24"/>
  <c r="M313" i="24"/>
  <c r="M311" i="24"/>
  <c r="M307" i="24"/>
  <c r="M305" i="24"/>
  <c r="M303" i="24"/>
  <c r="M301" i="24"/>
  <c r="M299" i="24"/>
  <c r="M297" i="24"/>
  <c r="M295" i="24"/>
  <c r="M291" i="24"/>
  <c r="M289" i="24"/>
  <c r="M287" i="24"/>
  <c r="M285" i="24"/>
  <c r="M283" i="24"/>
  <c r="M281" i="24"/>
  <c r="M279" i="24"/>
  <c r="M277" i="24"/>
  <c r="M275" i="24"/>
  <c r="M273" i="24"/>
  <c r="M271" i="24"/>
  <c r="M269" i="24"/>
  <c r="M267" i="24"/>
  <c r="M265" i="24"/>
  <c r="M263" i="24"/>
  <c r="M261" i="24"/>
  <c r="M259" i="24"/>
  <c r="M257" i="24"/>
  <c r="M255" i="24"/>
  <c r="M253" i="24"/>
  <c r="M251" i="24"/>
  <c r="M249" i="24"/>
  <c r="M247" i="24"/>
  <c r="M245" i="24"/>
  <c r="M243" i="24"/>
  <c r="M241" i="24"/>
  <c r="M239" i="24"/>
  <c r="M237" i="24"/>
  <c r="M235" i="24"/>
  <c r="M233" i="24"/>
  <c r="M231" i="24"/>
  <c r="M229" i="24"/>
  <c r="M227" i="24"/>
  <c r="M225" i="24"/>
  <c r="M223" i="24"/>
  <c r="M221" i="24"/>
  <c r="M219" i="24"/>
  <c r="M217" i="24"/>
  <c r="M215" i="24"/>
  <c r="M213" i="24"/>
  <c r="M211" i="24"/>
  <c r="M208" i="24"/>
  <c r="M206" i="24"/>
  <c r="M204" i="24"/>
  <c r="M202" i="24"/>
  <c r="M200" i="24"/>
  <c r="M198" i="24"/>
  <c r="M196" i="24"/>
  <c r="M194" i="24"/>
  <c r="M192" i="24"/>
  <c r="M190" i="24"/>
  <c r="M188" i="24"/>
  <c r="M186" i="24"/>
  <c r="M184" i="24"/>
  <c r="M182" i="24"/>
  <c r="M180" i="24"/>
  <c r="M177" i="24"/>
  <c r="M175" i="24"/>
  <c r="M173" i="24"/>
  <c r="M171" i="24"/>
  <c r="M169" i="24"/>
  <c r="M167" i="24"/>
  <c r="M165" i="24"/>
  <c r="M163" i="24"/>
  <c r="M161" i="24"/>
  <c r="M159" i="24"/>
  <c r="M157" i="24"/>
  <c r="M155" i="24"/>
  <c r="M153" i="24"/>
  <c r="M151" i="24"/>
  <c r="M149" i="24"/>
  <c r="M147" i="24"/>
  <c r="M145" i="24"/>
  <c r="M143" i="24"/>
  <c r="M141" i="24"/>
  <c r="M139" i="24"/>
  <c r="M137" i="24"/>
  <c r="M135" i="24"/>
  <c r="M133" i="24"/>
  <c r="M131" i="24"/>
  <c r="M129" i="24"/>
  <c r="M127" i="24"/>
  <c r="M125" i="24"/>
  <c r="M123" i="24"/>
  <c r="M121" i="24"/>
  <c r="M119" i="24"/>
  <c r="M106" i="24"/>
  <c r="M104" i="24"/>
  <c r="M102" i="24"/>
  <c r="M100" i="24"/>
  <c r="M98" i="24"/>
  <c r="M96" i="24"/>
  <c r="M94" i="24"/>
  <c r="M92" i="24"/>
  <c r="M90" i="24"/>
  <c r="M88" i="24"/>
  <c r="M86" i="24"/>
  <c r="M84" i="24"/>
  <c r="M82" i="24"/>
  <c r="M80" i="24"/>
  <c r="M78" i="24"/>
  <c r="M76" i="24"/>
  <c r="M74" i="24"/>
  <c r="M72" i="24"/>
  <c r="M70" i="24"/>
  <c r="M68" i="24"/>
  <c r="M66" i="24"/>
  <c r="M64" i="24"/>
  <c r="M62" i="24"/>
  <c r="M60" i="24"/>
  <c r="M58" i="24"/>
  <c r="M56" i="24"/>
  <c r="M54" i="24"/>
  <c r="M52" i="24"/>
  <c r="M50" i="24"/>
  <c r="M48" i="24"/>
  <c r="M46" i="24"/>
  <c r="M44" i="24"/>
  <c r="M42" i="24"/>
  <c r="M40" i="24"/>
  <c r="M38" i="24"/>
  <c r="M36" i="24"/>
  <c r="M34" i="24"/>
  <c r="M32" i="24"/>
  <c r="M30" i="24"/>
  <c r="M28" i="24"/>
  <c r="M24" i="24"/>
  <c r="M22" i="24"/>
  <c r="M20" i="24"/>
  <c r="M18" i="24"/>
  <c r="M16" i="24"/>
  <c r="M14" i="24"/>
  <c r="M12" i="24"/>
  <c r="M10" i="24"/>
  <c r="M4" i="24"/>
  <c r="D7" i="38" l="1"/>
  <c r="O7" i="38" s="1"/>
  <c r="D5" i="38"/>
  <c r="O5" i="38" s="1"/>
  <c r="D4" i="38"/>
  <c r="O4" i="38" s="1"/>
  <c r="M826" i="24"/>
  <c r="D3" i="38" s="1"/>
  <c r="O3" i="38" s="1"/>
  <c r="D2" i="38" l="1"/>
  <c r="O2" i="38" s="1"/>
  <c r="D6" i="38"/>
  <c r="O6" i="38" s="1"/>
  <c r="D8" i="38"/>
  <c r="O8" i="38" s="1"/>
</calcChain>
</file>

<file path=xl/sharedStrings.xml><?xml version="1.0" encoding="utf-8"?>
<sst xmlns="http://schemas.openxmlformats.org/spreadsheetml/2006/main" count="2967" uniqueCount="796">
  <si>
    <t>FRUTAS E PRODUTOS HORTÍCOLAS</t>
  </si>
  <si>
    <t>FRUTOS DE CASCA RIJA</t>
  </si>
  <si>
    <t>PEQUENOS FRUTOS</t>
  </si>
  <si>
    <t>PLANTAS AROMÁTICAS E MEDICINAIS</t>
  </si>
  <si>
    <t>DOP</t>
  </si>
  <si>
    <t>ETG</t>
  </si>
  <si>
    <t>IGP</t>
  </si>
  <si>
    <t>MPB</t>
  </si>
  <si>
    <t>PRODI</t>
  </si>
  <si>
    <t>BETERRABA SACARINA, FRESCA, REFRIGERADA, CONGELADA OU SECA, MESMO EM PÓ</t>
  </si>
  <si>
    <t>CANA-DE-AÇÚCAR, FRESCA, REFRIGERADA, CONGELADA OU SECA, MESMO EM PÓ</t>
  </si>
  <si>
    <t>ÁLCOOL ETÍLICO E AGUARDENTES, DESNATURADOS, COM QUALQUER TEOR ALCOÓLICO</t>
  </si>
  <si>
    <t>ÁLCOOL ETÍLICO NÃO DESNATURADO, COM UM TEOR ALCOÓLICO EM VOLUME = &gt; 80% VOL</t>
  </si>
  <si>
    <t>ÁLCOOL ETÍLICO, NÃO DESNATURADO, DE TEOR ALCOÓLICO EM VOLUME &lt; 80% VOL, APRESENTADO EM RECIPIENTES DE CAPACIDADE = &lt; 2 L</t>
  </si>
  <si>
    <t>ÁLCOOL ETÍLICO, NÃO DESNATURADO, DE TEOR ALCOÓLICO EM VOLUME &lt; 80% VOL, APRESENTADO EM RECIPIENTES DE CAPACIDADE &gt; 2 L</t>
  </si>
  <si>
    <t>ARROZ</t>
  </si>
  <si>
    <t>AMIDO DE ARROZ</t>
  </si>
  <si>
    <t>ARROZ DESCASCADO (ARROZ CARGO OU CASTANHO)</t>
  </si>
  <si>
    <t>ARROZ SEMIBRANQUEADO OU BRANQUEADO, MESMO POLIDO OU GLACEADO</t>
  </si>
  <si>
    <t>FARINHA DE ARROZ</t>
  </si>
  <si>
    <t>GRÃOS DE ARROZ, EM FLOCOS</t>
  </si>
  <si>
    <t>GRUMOS E SÊMOLAS, DE ARROZ</t>
  </si>
  <si>
    <t>PELLETS DE ARROZ</t>
  </si>
  <si>
    <t>TRINCAS DE ARROZ</t>
  </si>
  <si>
    <t>AZEITE</t>
  </si>
  <si>
    <t>ÓLEOS E SUAS FRAÇÕES, OBTIDOS EXCLUSIVAMENTE A PARTIR DE AZEITONAS, POR PROCESSOS DIFERENTES DOS DA POSIÇÃO 1509, MESMO REFINADOS, MAS NÃO QUÍMICAMENTE MODIFICADOS, E MISTURAS DESTES ÓLEOS OU FRAÇÕES COM ÓLEOS OU FRAÇÕES DA POSIÇÃO 1509</t>
  </si>
  <si>
    <t>AZEITONAS, CONSERVADAS TRANSITORIAMENTE, POR EXEMPLO:  COM GÁS SULFUROSO OU ÁGUA SALGADA, SULFURADA OU ADICIONADA DE OUTRAS SUBSTÂNCIAS DESTINADAS A ASSEGURAR TRANSITORIAMENTE A SUA CONSERVAÇÃO, MAS IMPRÓPRIOS PARA A ALIMENTAÇÃO NESTE ESTADO</t>
  </si>
  <si>
    <t>AZEITONAS, NÃO COZIDAS OU COZIDAS EM ÁGUA OU VAPOR, CONGELADAS</t>
  </si>
  <si>
    <t>BANANAS</t>
  </si>
  <si>
    <t>BANANAS CONSERVADAS EM AÇUCAR</t>
  </si>
  <si>
    <t>BANANAS PREPARADAS OU CONSERVADAS DE OUTRO MODO</t>
  </si>
  <si>
    <t>BANANAS, SECAS (EXCETO PLÁTANOS)</t>
  </si>
  <si>
    <t>FARINHAS, SÊMOLAS E PÓS, DE BANANAS</t>
  </si>
  <si>
    <t>MISTURAS DE BANANAS PREPARADAS OU CONSERVADAS DE OUTRO MODO, SEM ADIÇÃO DE ÁLCOOL</t>
  </si>
  <si>
    <t>PREPARAÇÕES HOMOGENEIZADAS DE BANANAS</t>
  </si>
  <si>
    <t>BATATA</t>
  </si>
  <si>
    <t>BATATAS, FRESCAS OU REFRIGERADAS (EXCETO BATATA SEMENTE)</t>
  </si>
  <si>
    <t>OVOS DE BICHO-DA-SEDA</t>
  </si>
  <si>
    <t>CAPRINOS VIVOS</t>
  </si>
  <si>
    <t>CARNES DE CAPRINOS, FRESCAS, REFRIGERADAS OU CONGELADAS</t>
  </si>
  <si>
    <t>GORDURAS DE ANIMAIS DA ESPECIE CAPRINA, EXCEPTO OS DA POSIÇÃO 1503</t>
  </si>
  <si>
    <t>MIUDEZAS DE CAPRINOS, FRESCAS OU REFRIGERADAS (EXCETO PARA FABRICAÇÃO DE PRODUTOS FARMACÊUTICOS)</t>
  </si>
  <si>
    <t>CARNES DE ANIMAIS DA ESPÉCIE BOVINA, FRESCAS OU REFRIGERADAS</t>
  </si>
  <si>
    <t>CARNES E MIUDEZAS COMESTÍVEIS, DE COELHOS DOMÉSTICOS, FRESCAS, REFRIGERADAS OU CONGELADAS</t>
  </si>
  <si>
    <t>COELHOS DOMÉSTICOS, VIVOS</t>
  </si>
  <si>
    <t>BORREGOS VIVOS, COM IDADE = &lt; 1 ANO (EXCETO REPRODUTORES DE RAÇA PURA)</t>
  </si>
  <si>
    <t>CARCAÇAS E MEIAS CARCAÇAS DE BORREGO, FRESCAS OU REFRIGERADAS</t>
  </si>
  <si>
    <t>CARCAÇAS E MEIAS CARCAÇAS, DE OVINOS, FRESCAS OU REFRIGERADAS (EXCETO DE BORREGO)</t>
  </si>
  <si>
    <t>CARNE DE BORREGO, FRESCAS OU REFRIGERADAS</t>
  </si>
  <si>
    <t>CARNE DE OVINO, FRESCAS OU REFRIGERADAS (EXCETO DE BORREGO)</t>
  </si>
  <si>
    <t>CARNES DE OVINOS, DESOSSADAS, FRESCAS OU REFRIGERADAS</t>
  </si>
  <si>
    <t>CARNES NÃO DESOSSADAS DE OVINOS (EXCETO CARCAÇAS E MEIAS CARCAÇAS), FRESCAS OU REFRIGERADAS</t>
  </si>
  <si>
    <t>GORDURAS DE ANIMAIS DA ESPECIE OVINA, EXCEPTO OS DA POSIÇÃO 1503</t>
  </si>
  <si>
    <t>MIUDEZAS DE OVINOS, FRESCAS OU REFRIGERADAS (EXCETO PARA FABRICAÇÃO DE PRODUTOS FARMACÊUTICOS)</t>
  </si>
  <si>
    <t>OVINOS VIVOS (EXCETO REPRODUTORES DE RAÇA PURA E BORREGOS)</t>
  </si>
  <si>
    <t>ANIMAIS VIVOS DA ESPÉCIE SUÍNA DOMÉSTICA, COM EXCLUSÃO DOS REPRODUTORES DE RAÇA PURA</t>
  </si>
  <si>
    <t>ENCHIDOS E PRODUTOS SEMELHANTES, DE CARNES, DE MIUDEZAS OU DE SANGUE; PREPARAÇÕES ALIMENTÍCIAS À BASE DESTES PRODUTOS</t>
  </si>
  <si>
    <t>TOUCINHO DE PORCO SEM PARTES MAGRAS E GORDURAS DE PORCO , NÃO FUNDIDAS NEM EXTRAÍDAS DE OUTRO MODO, FRESCOS, REFRIGERADOS, CONGELADOS, SALGADOS OU EM SALMOURA, SECOS OU FUMADOS</t>
  </si>
  <si>
    <t>AVEIA</t>
  </si>
  <si>
    <t>CENTEIO</t>
  </si>
  <si>
    <t>CEVADA</t>
  </si>
  <si>
    <t>MILHO (EXCETO PARA SEMENTEIRA)</t>
  </si>
  <si>
    <t>MILHO DOCE, FRESCO OU REFRIGERADO</t>
  </si>
  <si>
    <t>MILHO, PARA SEMENTEIRA (EXCETO HÍBRIDO)</t>
  </si>
  <si>
    <t>ERVILHAS PISUM SATIVUM, SECAS, EM GRÃO, MESMO PELADAS OU PARTIDAS (EXCETO PARA SEMENTEIRA)</t>
  </si>
  <si>
    <t>FAVAS "VICIA FABA VAR. MAJOR " E FAVA FORRAGEIRA "VICIA FABA VAR. EQUINA, VICIA FABA VAR. MINOR", SECAS, EM GRÃO, MESMO PELADAS OU PARTIDAS</t>
  </si>
  <si>
    <t>FEIJÃO COMUM PHASEOLUS VULGARIS SECO, EM GRÃO, MESMO PELADO OU PARTIDO</t>
  </si>
  <si>
    <t>GRÃO-DE-BICO, SECO, EM GRÃO, MESMO PELADO OU PARTIDO</t>
  </si>
  <si>
    <t>LENTILHAS SECAS, EM GRÃO, MESMO PELADAS OU PARTIDAS</t>
  </si>
  <si>
    <t>MILHO DOCE HÍBRIDO "ZEA MAYS VAR. SACCHARATA", SECO, MESMO CORTADO EM PEDAÇOS OU FATIAS, MAS SEM QUALQUER OUTRO PREPARO (EXCETO HÍBRIDO PARA SEMENTEIRA)</t>
  </si>
  <si>
    <t>SEMENTES DE COLZA, MESMO TRITURADAS</t>
  </si>
  <si>
    <t>SEMENTES DE GIRASSOL DESCASCADAS OU COM CASCA ESTRIADA CINZENTA E BRANCA (EXCETO PARA SEMENTEIRA)</t>
  </si>
  <si>
    <t>SEMENTES DE GIRASSOL, MESMO TRITURADAS (EXCETO PARA SEMENTEIRA, DESCASCADAS OU COM CASCA ESTRIADA CINZENTA E BRANCA)</t>
  </si>
  <si>
    <t>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t>
  </si>
  <si>
    <t>SOJA, MESMO TRITURADA (EXCETO PARA SEMENTEIRA)</t>
  </si>
  <si>
    <t>SORGO DE GRÃO (EXCETO PARA SEMENTEIRA)</t>
  </si>
  <si>
    <t>SORGO DE GRÃO (EXCETO SORGO DE GRÃO HÍBRIDO, PARA SEMENTEIRA)</t>
  </si>
  <si>
    <t>TRIGO DURO (EXCETO PARA SEMENTEIRA)</t>
  </si>
  <si>
    <t>TRIGO DURO, PARA SEMENTEIRA</t>
  </si>
  <si>
    <t>TRIGO E MISTURA DE TRIGO COM CENTEIO (EXCETO PARA SEMENTEIRA E TRIGO DURO)</t>
  </si>
  <si>
    <t>TRIGO MOLE E MISTURA DE TRIGO COM CENTEIO, PARA SEMENTEIRA</t>
  </si>
  <si>
    <t>TRIGO MOURISCO, PAINÇO E ALPISTA; OUTROS CEREAIS DE TRIGO COM CENTEIO</t>
  </si>
  <si>
    <t>TRITICALE</t>
  </si>
  <si>
    <t>CORTIÇA</t>
  </si>
  <si>
    <t>CORTIÇA NATURAL, EM BRUTO OU SIMPLESMENTE PREPARADA, APENAS LIMPA À SUPERFICIE OU NOS BORDOS</t>
  </si>
  <si>
    <t>FLORES</t>
  </si>
  <si>
    <t>BOLBOS, TUBÉRCULOS, RAÍZES TUBEROSAS, REBENTOS E RIZOMAS, EM REPOUSO VEGETATIVO, EM VEGETAÇÃO OU EM FLOR, MUDAS, PLANTAS E RAÍZES DE CHICÓRIA (EXCETO OS COMESTÍVEIS E AS RAÍZES DE CHICÓRIA DA VARIEDADE "CHICHORIUM INTYBUS SATIVUM")</t>
  </si>
  <si>
    <t>FLORES E BOTÕES DE FLORES, CORTADOS PARA RAMOS OU PARA ORNAMENTAÇÃO, FRESCOS, SECOS, BRANQUEADOS, TINGIDOS, IMPREGNADOS OU PREPARADOS DE OUTRO MODO</t>
  </si>
  <si>
    <t>FOLHAGEM, FOLHAS, RAMOS E OUTRAS PARTES DE PLANTAS, SEM FLORES NEM BOTÕES DE FLORES, ERVAS, MUSGOS E LÍQUENES, PARA RAMOS OU PARA ORNAMENTAÇÃO, FRESCOS, SECOS, BRANQUEADOS, TINGIDOS, IMPREGNADOS OU PREPARADOS DE OUTRO MODO</t>
  </si>
  <si>
    <t>PLANTAS VIVAS, INCLUINDO AS SUAS RAÍZES, ESTACAS, ENXERTOS E MICÉLIOS DE COGUMELOS (EXCETO BOLBOS, TUBÉRCULOS, RAÍZES TUBEROSAS, REBENTOS E RIZOMAS, MUDAS, PLANTAS E RAÍZES DE CHICÓRIA)</t>
  </si>
  <si>
    <t>CASCAS DE CITRINOS, DE MELÕES OU DE MELANCIAS, FRESCAS, SECAS, CONGELADAS OU APRESENTADAS EM ÁGUA SALGADA, SULFURADA OU ADICIONADA DE OUTRAS SUBSTÂNCIAS DESTINADAS A ASSEGURAR TRANSITORIAMENTE A SUA CONSERVAÇÃO</t>
  </si>
  <si>
    <t>COGUMELOS E TRUFAS, PREPARADOS OU CONSERVADOS (EXCETO EM VINAGRE OU EM ÁCIDO ACÉTICO)</t>
  </si>
  <si>
    <t>PIMENTOS DOCES OU PIMENTÕES (CAPSICUM ANNUUM), SECOS, NÃO TRITURADOS NEM EM PÓ</t>
  </si>
  <si>
    <t>TOMATES PREPARADOS OU CONSERVADOS (EXCETO EM VINAGRE OU EM ÁCIDO ACÉTICO)</t>
  </si>
  <si>
    <t>CÂNHAMO (CANNABIS SATIVA L.), EM BRUTO OU TRABALHADO MAS NÃO FIADO; ESTOPAS E DESPERDÍCIOS DE CÂNHAMO, INCLUÍDOS OS DESPERDÍCIOS DE FIOS E FIAPOS</t>
  </si>
  <si>
    <t>LINHO EM BRUTO OU TRABALHADO MAS NÃO FIADO; ESTOPAS E DESPERDÍCIOS DE LINHO, INCLUÍDOS OS DESPERDÍCIOS DE FIOS E FIAPOS</t>
  </si>
  <si>
    <t>SUCOS E EXTRATOS, DE LÚPULO</t>
  </si>
  <si>
    <t>F000000002</t>
  </si>
  <si>
    <t>BIOMASSA</t>
  </si>
  <si>
    <t>MADEIRA</t>
  </si>
  <si>
    <t>F000000001</t>
  </si>
  <si>
    <t>RESINA</t>
  </si>
  <si>
    <t>CARACOIS TERRESTRES</t>
  </si>
  <si>
    <t>CARNE DE CODORNIZ</t>
  </si>
  <si>
    <t>CARNE DE POMBO</t>
  </si>
  <si>
    <t>OVOS</t>
  </si>
  <si>
    <t>OVOS COM CASCA, FRESCOS , DE AVES DA ESPÉCIE GALLUS DOMESTICUS (EXCETO OVOS FERTILIZADOS, PARA INCUBAÇÃO)</t>
  </si>
  <si>
    <t>MEL NATURAL</t>
  </si>
  <si>
    <t>ERVILHAS "PISUM SATIVUM", SECAS, EM GRÃO, PARA SEMENTEIRA,</t>
  </si>
  <si>
    <t>ESPELTA, PARA SEMENTEIRA</t>
  </si>
  <si>
    <t>FEIJÃO COMUM "PHASEOLUS VULGARIS" SECO, EM GRÃO, PARA SEMENTEIRA</t>
  </si>
  <si>
    <t>FEIJÕES DAS ESPÉCIES VIGNA MUNGO "L.", HEPPER OU VIGNA RADIATA "L.", WILCZEK" SECOS, EM GRÃO, MESMO PELADOS OU PARTIDOS</t>
  </si>
  <si>
    <t>LEGUMES DE VAGEM, SECOS, EM GRÃO, MESMO PELADOS OU PARTIDOS (EXCETO ERVILHAS, GRÃO-DE-BICO, FEIJÕES, LENTILHAS, FAVAS E FAVA FORRAGEIRA)</t>
  </si>
  <si>
    <t>SEMENTES DE GIRASSOL, PARA SEMENTEIRA</t>
  </si>
  <si>
    <t>SEMENTES DE LINHO (LINHAÇA), PARA SEMENTEIRA</t>
  </si>
  <si>
    <t>SOJA, PARA SEMENTEIRA</t>
  </si>
  <si>
    <t>SORGO DE GRÃO HÍBRIDO, PARA SEMENTEIRA</t>
  </si>
  <si>
    <t>TRIGO E MISTURA DE TRIGO COM CENTEIO, PARA SEMENTEIRA (EXCETO TRIGO DURO, ESPELTA, TRIGO MOLE E MISTURA DE TRIGO COM CENTEIO)</t>
  </si>
  <si>
    <t>TABACO NÃO MANUFATURADO; DESPERDÍCIOS DE TABACO</t>
  </si>
  <si>
    <t>VINHO</t>
  </si>
  <si>
    <t>UVAS, FRESCAS (EXCETO UVAS DE MESA)</t>
  </si>
  <si>
    <t>AZEITONAS NÃO DESTINADAS À PRODUÇÃO DE AZEITE</t>
  </si>
  <si>
    <t>CARNE DE CAPRINO</t>
  </si>
  <si>
    <t>CARNE DE AVES DE CAPOEIRA</t>
  </si>
  <si>
    <t>CARNE DE BOVINO</t>
  </si>
  <si>
    <t>CARNE DE COELHO</t>
  </si>
  <si>
    <t>CARNE DE OVINO</t>
  </si>
  <si>
    <t>CARNE DE SUÍNO</t>
  </si>
  <si>
    <t>CEREAIS OLEAGINOSAS E PROTEAGINOSAS INCLUINDO MILHO</t>
  </si>
  <si>
    <t>CEREAIS OLEAGINOSAS E PROTEAGINOSAS NÃO INCLUINDO MILHO</t>
  </si>
  <si>
    <t>LEITE E PRODUTOS LÁCTEOS DE VACA</t>
  </si>
  <si>
    <t>MADEIRA BIOMASSA E RESINA</t>
  </si>
  <si>
    <t>OUTROS PRODUTOS ANIMAIS</t>
  </si>
  <si>
    <t>PRODUTOS APÍCOLAS</t>
  </si>
  <si>
    <t>LEITE E PRODUTOS LÁCTEOS DE OVELHA OU CABRA</t>
  </si>
  <si>
    <t>OP/AP</t>
  </si>
  <si>
    <t>AZEITONAS, FRESCAS OU REFRIGERADAS, PARA A PRODUÇÃO DE AZEITE</t>
  </si>
  <si>
    <t>tipoCertificacao</t>
  </si>
  <si>
    <t>Tipo de certificação</t>
  </si>
  <si>
    <t>VDO_ID</t>
  </si>
  <si>
    <t>VDO_COD_DOM_PAR</t>
  </si>
  <si>
    <t>NÃO APLICÁVEL</t>
  </si>
  <si>
    <t>NA</t>
  </si>
  <si>
    <t>PECUÁRIA EXTENSIVA</t>
  </si>
  <si>
    <t>PECEXT</t>
  </si>
  <si>
    <t>RAÇAS AUTÓCTONES</t>
  </si>
  <si>
    <t>RACAU</t>
  </si>
  <si>
    <t>REGIMES PRIVADOS</t>
  </si>
  <si>
    <t>REGP</t>
  </si>
  <si>
    <t>VDO_DESCRICAO</t>
  </si>
  <si>
    <t>COD_UTI_ALT</t>
  </si>
  <si>
    <t>DAT_ALT</t>
  </si>
  <si>
    <t>VDO_DAT_INI</t>
  </si>
  <si>
    <t>VDO_DAT_FIM</t>
  </si>
  <si>
    <t>VDO_COD_PRO_NC</t>
  </si>
  <si>
    <t>HOR</t>
  </si>
  <si>
    <t>v00acrist</t>
  </si>
  <si>
    <t>BICHOS-DA-SEDA</t>
  </si>
  <si>
    <t>FRUTAS</t>
  </si>
  <si>
    <t>AZEITONAS NÃO DESTINADAS À PRODUÇÃO DE AZEITE</t>
  </si>
  <si>
    <t>CARNE DE OVINO E DE CAPRINO</t>
  </si>
  <si>
    <t>OUTROS PRODUTOS VEGETAIS</t>
  </si>
  <si>
    <t>PRODUTOS HORTÍCOLAS</t>
  </si>
  <si>
    <t>COD_SETOR</t>
  </si>
  <si>
    <t>SETOR</t>
  </si>
  <si>
    <t>DAT_INI_SET</t>
  </si>
  <si>
    <t>DAT_FIM_SET</t>
  </si>
  <si>
    <t>COD_PRD</t>
  </si>
  <si>
    <t>PRODUTO</t>
  </si>
  <si>
    <t>ARROZ COM CASCA (ARROZ PADDY)</t>
  </si>
  <si>
    <t>DEVOLUÇÕES</t>
  </si>
  <si>
    <t>GRÃOS DE ARROZ ESMAGADOS</t>
  </si>
  <si>
    <t>AZEITE DE OLIVEIRA E RESPETIVAS FRAÇÕES, MESMO REFINADOS MAS NÃO QUIMICAMENTE MODIFICADOS</t>
  </si>
  <si>
    <t>AZEITONAS, FRESCAS OU REFRIGERADAS (EXCETO PARA A PRODUÇÃO DE AZEITE)</t>
  </si>
  <si>
    <t>AZEITONAS PREPARADAS OU CONSERVADAS EM VINAGRE OU ÁCIDO ACÉTICO</t>
  </si>
  <si>
    <t>AZEITONAS PREPARADAS OU CONSERVADAS EXCEPTO EM VINAGRE OU EM ÁCIDO ACÉTICO,  NÃO CONGELADAS</t>
  </si>
  <si>
    <t>AZEITONAS PREPARADAS OU CONSERVADAS EXCEPTO EM VINAGRE OU EM ÁCIDO ACÉTICO, CONGELADAS</t>
  </si>
  <si>
    <t>AZEITONAS SECAS, MESMO CORTADAS EM PEDAÇÕES OU FATIAS OU AINDA TRITURADAS EM PÓ, MAS SEM QUALQUER OUTRO PREPARO</t>
  </si>
  <si>
    <t>BANANAS FRESCAS, EXCLUINDO PLÁTANOS</t>
  </si>
  <si>
    <t>DOCES, GELEIAS, MARMELADAS, PURÉS E PASTAS DE BANANAS</t>
  </si>
  <si>
    <t>MISTURAS QUE CONTENHAM BANANAS SECAS</t>
  </si>
  <si>
    <t>SUMO DE BANANA</t>
  </si>
  <si>
    <t>CARNES E MIUDEZAS, COMESTÍVEIS, FRESCAS, REFRIGERADAS OU CONGELADAS, DE  GANSOS, DAS ESPECIES DOMÉSTICAS</t>
  </si>
  <si>
    <t>CARNES E MIUDEZAS, COMESTÍVEIS, FRESCAS, REFRIGERADAS OU CONGELADAS DE GALINHAS, DAS ESPECIES DOMÉSTICAS</t>
  </si>
  <si>
    <t>CARNES E MIUDEZAS, COMESTÍVEIS, FRESCAS, REFRIGERADAS OU CONGELADAS, DE GALOS, DAS ESPECIES DOMÉSTICAS</t>
  </si>
  <si>
    <t>CARNES E MIUDEZAS, COMESTÍVEIS, FRESCAS, REFRIGERADAS OU CONGELADAS, DE PATOS, DAS ESPECIES DOMÉSTICAS</t>
  </si>
  <si>
    <t>CARNES E MIUDEZAS, COMESTÍVEIS, FRESCAS, REFRIGERADAS OU CONGELADAS DE PERUAS, DAS ESPECIES DOMÉSTICAS</t>
  </si>
  <si>
    <t>CARNES E MIUDEZAS, COMESTÍVEIS, FRESCAS, REFRIGERADAS OU CONGELADAS, DE PERUS, DAS ESPECIES DOMÉSTICAS</t>
  </si>
  <si>
    <t>CARNES E MIUDEZAS, COMESTÍVEIS, FRESCAS, REFRIGERADAS OU CONGELADAS, DE PINTADAS, DAS ESPECIES DOMÉSTICAS</t>
  </si>
  <si>
    <t>GALINHAS, DAS ESPÉCIES DOMÉSTICAS, VIVOS</t>
  </si>
  <si>
    <t>GALOS, DAS ESPÉCIES DOMÉSTICAS, VIVOS</t>
  </si>
  <si>
    <t>GANSOS, DAS ESPÉCIES DOMÉSTICAS, VIVOS</t>
  </si>
  <si>
    <t>GORDURAS DE GALINHAS</t>
  </si>
  <si>
    <t>GORDURAS DE GALOS</t>
  </si>
  <si>
    <t>GORDURAS DE GANSOS</t>
  </si>
  <si>
    <t>GORDURAS DE PATOS</t>
  </si>
  <si>
    <t>GORDURAS DE PERUAS</t>
  </si>
  <si>
    <t>GORDURAS DE PERUS</t>
  </si>
  <si>
    <t>GORDURAS DE PINTADAS</t>
  </si>
  <si>
    <t>PATOS,  DAS ESPÉCIES DOMÉSTICAS, VIVOS</t>
  </si>
  <si>
    <t>PERUAS, DAS ESPÉCIES DOMÉSTICAS, VIVOS</t>
  </si>
  <si>
    <t>PERUS, DAS ESPÉCIES DOMÉSTICAS, VIVOS</t>
  </si>
  <si>
    <t>PINTADAS, DAS ESPÉCIES DOMÉSTICAS, VIVOS</t>
  </si>
  <si>
    <t>BOVINOS DAS ESPÉCIES DOMÉSTICAS, VIVOS, NÃO REPRODUTORES DE RAÇA PURA</t>
  </si>
  <si>
    <t>GORDURAS DE ANIMAIS DA ESPECIE BOVINA, EXCEPTO OS DA POSIÇÃO 1503</t>
  </si>
  <si>
    <t>MIUDEZAS DE BOVINOS, FRESCAS OU REFRIGERADAS (EXCETO PARA FABRICAÇÃO DE PRODUTOS FARMACÊUTICOS, ASSIM COMO, PILARES DO DIAFRAGMA E DIAFRAGMAS)</t>
  </si>
  <si>
    <t>BANHA DE PORCO, FUNDIDA OU EXTRAÍDA (EXCETO ESTEARINA SOLAR E ÓLEO DE BANHA DE PORCO)</t>
  </si>
  <si>
    <t>CARNES DE ANIMAIS DA ESPÉCIE SUÍNA FRESCAS, REFRIGERADAS OU CONGELADAS</t>
  </si>
  <si>
    <t>CARNES DE MIUDEZAS COMESTIVEIS DA ESPECIE SUINA DOMÉSTICA, SALGADAS OU EM SALMOURA SECAS OU FUMADAS (DEFUMADAS)</t>
  </si>
  <si>
    <t>MIUDEZAS COMESTIVEIS DE ANIMAIS DA ESPECIE SUINA OMÉSTICA, COM EXCLUSÃO DAS DESTINADAS À FABRICAÇÃO DE PRODUTOS FARMACÊUTICOS, FRESCAS, REFRIGERDAS OU CONGELADAS</t>
  </si>
  <si>
    <t>PREPARAÇÕES, DE CARNES, MIUDEZAS OU SANGUE, FINAMENTE HOMOGENEIZADAS, ACONDICIONADAS PARA VENDA A RETALHO, COMO ALIMENTOS PARA CRIANÇAS OU PARA USOS DIETÉTICOS, EM RECIPIENTES DE CONTEÚDO = &lt; 250 G</t>
  </si>
  <si>
    <t>PREPARAÇÕES DE FÍGADOS (EXCETO ENCHIDOS E PRODUTOS SEMELHANTES E PREPARAÇÕES FINAMENTE HOMOGENEIZADAS ACONDICIONADAS PARA VENDA A RETALHO, COMO ALIMENTOS PARA CRIANÇAS OU PARA USOS DIETÉTICOS, EM RECIPIENTES = &lt; 250 G, ASSIM COMO, DE FÍGADOS, DE GANSO OU DE PATO)</t>
  </si>
  <si>
    <t>DESPERDÍCIOS DE CORTIÇA; CORTIÇA TRITURADA, GRANULADA OU PULVERIZADA</t>
  </si>
  <si>
    <t>ABACATES, FRESCOS OU SECOS</t>
  </si>
  <si>
    <t>ABRUNHOS, FRESCOS</t>
  </si>
  <si>
    <t>AIRELAS "FRUTOS DO "VACCINIUM VITIS IDAEA", FRESCAS</t>
  </si>
  <si>
    <t>AMEIXAS, FRESCAS</t>
  </si>
  <si>
    <t>AMÊNDOAS, FRESCAS OU SECAS, COM CASCA</t>
  </si>
  <si>
    <t>AMÊNDOAS, FRESCAS OU SECAS, SEM CASCA, MESMO PELADAS</t>
  </si>
  <si>
    <t>AMORAS, INCLUÍDAS AS SILVESTRES E AMORAS-FRAMBOESAS, FRESCAS</t>
  </si>
  <si>
    <t>ANANASES OU ABACAXIS, FRESCOS OU SECOS</t>
  </si>
  <si>
    <t>AVELÃS "CORYLUS SPP.", FRESCAS OU SECAS, COM CASCA</t>
  </si>
  <si>
    <t>AVELÃS "CORYLUS SPP.", FRESCAS OU SECAS, SEM CASCA, MESMO PELADAS</t>
  </si>
  <si>
    <t>BAGA DE SABUGUEIRO</t>
  </si>
  <si>
    <t>BAGAS GOJI FRESCAS</t>
  </si>
  <si>
    <t>CASTANHAS "CASTANEA SPP.", FRESCAS OU SECAS, COM CASCA</t>
  </si>
  <si>
    <t>CASTANHAS "CASTANEA SPP.", FRESCAS OU SECAS, SEM CASCA OU PELADAS</t>
  </si>
  <si>
    <t>CEREJAS, FRESCAS (EXCETO GINJAS "PRUNUS CERASUS")</t>
  </si>
  <si>
    <t>CITRINOS, FRESCOS OU SECOS</t>
  </si>
  <si>
    <t>CITRINOS, FRESCOS OU SECOS (EXCETO LARANJAS, LIMÕES "CITRUS LIMON, CITRUS LIMONUM", E LIMAS "CITRUS AURANTIFOLIA E CITRUS LATIFOLIA", CLEMENTINAS, MONREALES, SATSUMAS, MANDARINAS, WILKINGS, TANGERINAS, TORANJAS E POMELOS)</t>
  </si>
  <si>
    <t>CITRINOS HÍBRIDOS, FRESCOS OU SECOS (EXCETO CLEMENTINAS, MONREALES, SATSUMAS, MANDARINAS, WILKINGS E TANGERINAS)</t>
  </si>
  <si>
    <t>CLEMENTINAS, FRESCAS OU SECAS</t>
  </si>
  <si>
    <t>DAMASCOS, FRESCOS</t>
  </si>
  <si>
    <t>DIÓSPIROS, FRESCOS</t>
  </si>
  <si>
    <t>DURIANGOS (DURIÕES), FRESCOS</t>
  </si>
  <si>
    <t>FIGOS CHUMBOS</t>
  </si>
  <si>
    <t>FIGOS DA INDIA</t>
  </si>
  <si>
    <t>FIGOS, FRESCOS</t>
  </si>
  <si>
    <t>FRAMBOESAS, FRESCAS</t>
  </si>
  <si>
    <t>FRUTAS DO GÉNERO "VACCINIUM", FRESCAS (EXCETO AS DO "VITIS IDAEA, MYRTILLUS, MACROCARPON E CORYMBOSUM)</t>
  </si>
  <si>
    <t>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t>
  </si>
  <si>
    <t>FRUTOS "VACCINIUM MACROCARPON" E VACCINIUM CORYMBOSUM", FRESCOS</t>
  </si>
  <si>
    <t>GINJAS (PRUNUS CERASUS), FRESCAS</t>
  </si>
  <si>
    <t>GOIABAS, MANGAS E MANGOSTÕES</t>
  </si>
  <si>
    <t>GROSELHAS, INCUINDO O CASSIS, FRESCAS</t>
  </si>
  <si>
    <t>LARANJAS, FRESCAS OU SECAS</t>
  </si>
  <si>
    <t>LIMAS "CITRUS AURANTIFOLIA, CITRUS LATIFOLIA", FRESCAS OU SECAS</t>
  </si>
  <si>
    <t>LIMÕES "CITRUS LIMON, CITRUS LIMONUM", FRESCOS OU SECOS</t>
  </si>
  <si>
    <t>MAÇÃS, FRESCAS</t>
  </si>
  <si>
    <t>MANDARINAS E WILKINGS, FRESCAS OU SECAS</t>
  </si>
  <si>
    <t>MANDARINAS FRESCAS OU SECAS</t>
  </si>
  <si>
    <t>MARMELOS, FRESCOS</t>
  </si>
  <si>
    <t>MEDRONHO</t>
  </si>
  <si>
    <t>MELANCIAS FRESCAS</t>
  </si>
  <si>
    <t>MELÕES FRESCOS</t>
  </si>
  <si>
    <t>MIRTILOS "FRUTOS DO VACCINIUM MYRTILLUS", FRESCOS</t>
  </si>
  <si>
    <t>MISTURAS CONSTITUÍDAS EXCLUSIVAMENTE DE COCOS, CASTANHAS DE CAJU E DO BRASIL, NOZES DE ARECA (OU DE BÉTEL), DE COLA E DE MACADÂMIA, SECOS</t>
  </si>
  <si>
    <t>MISTURAS CONSTITUÍDAS EXCLUSIVAMENTE DE FRUTAS SECAS DE CASCA RIJA DA POSIÇÃO 0802 (EXCETO DE COCOS, CASTANHAS DE CAJU E DO BRASIL, NOZES DE ARECA (OU DE BÉTEL), DE COLA E DE MACADÂMIA)</t>
  </si>
  <si>
    <t>MONREALES E SATSUMAS, FRESCAS OU SECAS</t>
  </si>
  <si>
    <t>MORANGOS, FRESCOS</t>
  </si>
  <si>
    <t>NECTARINAS, FRESCAS</t>
  </si>
  <si>
    <t>NÉSPERAS</t>
  </si>
  <si>
    <t>NOZ DE MACADÂMIA, FRESCAS OU SECAS, COM CASCA</t>
  </si>
  <si>
    <t>NOZ DE MACADÂMIA, FRESCAS OU SECAS, SEM CASCA OU PELADAS</t>
  </si>
  <si>
    <t>NOZES, FRESCAS OU SECAS, COM CASCA</t>
  </si>
  <si>
    <t>NOZES, FRESCAS OU SECAS, SEM CASCA, MESMO PELADAS</t>
  </si>
  <si>
    <t>NOZES PÉCAN, FRESCAS OU SECAS, COM OU SEM CASCA OU PELADAS</t>
  </si>
  <si>
    <t>OUTROS FRUTOS DE CASCA RIJA, FRESCAS OU SECAS, COM OU SEM CASCA OU PELADAS</t>
  </si>
  <si>
    <t>PAPAIAS "MAMÕES", FRESCAS</t>
  </si>
  <si>
    <t>PERAS, FRESCAS</t>
  </si>
  <si>
    <t>PÊSSEGOS, FRESCOS (EXCETO NECTARINAS)</t>
  </si>
  <si>
    <t>PHYSALIS</t>
  </si>
  <si>
    <t>PINHÕES, FRESCOS OU SECOS, COM OU SEM CASCA OU PELADOS</t>
  </si>
  <si>
    <t>PISTÁCIOS, FRESCOS OU SECOS, COM CASCA</t>
  </si>
  <si>
    <t>PISTÁCIOS, FRESCOS OU SECOS, SEM CASCA OU PELADOS</t>
  </si>
  <si>
    <t>PLÁTANOS, FRESCOS</t>
  </si>
  <si>
    <t>PLÁTANOS, SECOS</t>
  </si>
  <si>
    <t>POMELOS FRESCAS OU SECAS</t>
  </si>
  <si>
    <t>QUIVIS (KIWIS), FRESCOS</t>
  </si>
  <si>
    <t>ROMÃS</t>
  </si>
  <si>
    <t>TAMARINDOS, MAÇÃS DE CAJU, JACAS, LECHIAS, SAPOTILHAS, MARACUJÁS, CARAMBOLAS E PITAIAIÁS, FRESCAS</t>
  </si>
  <si>
    <t>TANGERINAS, FRESCAS OU SECAS</t>
  </si>
  <si>
    <t>TANGERINAS, MANDARINAS E SATSUMAS, CLEMENTINAS, "WILKINGS" E OUTROS CITRINOS HÍBRIDOS SEMELHANTES, FRESCOS OU SECOS</t>
  </si>
  <si>
    <t>TORANJAS FRESCAS OU SECAS</t>
  </si>
  <si>
    <t>UVAS DE MESA FRESCAS</t>
  </si>
  <si>
    <t>WILKINGS FRESCAS OU SECAS</t>
  </si>
  <si>
    <t>ABÓBORAS E CABAÇAS (CURCURBITA SPP.), FRESCAS OU REFRIGERADAS</t>
  </si>
  <si>
    <t>ABOBORINHAS, FRESCAS OU REFRIGERADAS</t>
  </si>
  <si>
    <t>AÇAFRÃO</t>
  </si>
  <si>
    <t>ACELGAS E CARDOS, FRESCOS OU REFRIGERADOS</t>
  </si>
  <si>
    <t>AGRIÃO FRESCO OU REFRIGERADO</t>
  </si>
  <si>
    <t>AIPO, EXCEPTO AIPO-RÁBANO</t>
  </si>
  <si>
    <t>AÍPO-RÁBANO</t>
  </si>
  <si>
    <t>ALCACHOFRAS</t>
  </si>
  <si>
    <t>ALCAPARRAS, FRESCAS OU REFRIGERADAS</t>
  </si>
  <si>
    <t>ALECRIM FRESCO OU REFRIGERADO</t>
  </si>
  <si>
    <t>ALFACE "LACTUCA SATIVA" (EXCETO ALFACES REPOLHUDAS)</t>
  </si>
  <si>
    <t>ALFACES REPOLHUDAS</t>
  </si>
  <si>
    <t>ALFARROBA</t>
  </si>
  <si>
    <t>ALHOS</t>
  </si>
  <si>
    <t>ALHOS-PORROS</t>
  </si>
  <si>
    <t>BERINGELAS</t>
  </si>
  <si>
    <t>BETERRABAS PARA SALADA, CERCEFI, RABANETES E RAÍZES COMESTÍVEIS SEMELHANTES, FRESCOS OU REFRIGERADOS (EXCETO CENOURAS, NABOS, AIPO-RÁBANO E RÁBANO)</t>
  </si>
  <si>
    <t>BRASSICA OLERACEA (BRÓCOLO CHINÊS)</t>
  </si>
  <si>
    <t>BRÓCOLOS</t>
  </si>
  <si>
    <t>CANTARELOS</t>
  </si>
  <si>
    <t>CEBOLAS DE SEMENTE</t>
  </si>
  <si>
    <t>CEBOLAS (EXCETO DE SEMENTE)</t>
  </si>
  <si>
    <t>CEBOLAS SELVAGENS DA ESPÉCIE MUSCAN COMUSUM</t>
  </si>
  <si>
    <t>CENOURAS</t>
  </si>
  <si>
    <t>CEPES</t>
  </si>
  <si>
    <t>CEREFÓLIO FRESCO OU REFRIGERADO</t>
  </si>
  <si>
    <t>CHALOTAS</t>
  </si>
  <si>
    <t>CHICÓRIAS "CHICHORIUM SPP.", (EXCETO "CHICHORIUM INTYBUS VAR. FOLIOSUM")</t>
  </si>
  <si>
    <t>COGUMELOS COMESTÍVEIS, FRESCOS OU REFRIGERADOS (EXCETO COGUMELOS DO GÉNERO "AGARICUS", CANTARELOS, CEPES E TRUFAS)</t>
  </si>
  <si>
    <t>COGUMELOS DE CULTURA DO GÉNERO AGARICUS</t>
  </si>
  <si>
    <t>COGUMELOS DO GÉNERO "AGARICUS", FRESCOS OU REFRIGERADOS</t>
  </si>
  <si>
    <t>COUVE BRANCA E COUVE ROXA</t>
  </si>
  <si>
    <t>COUVE DA CHINA</t>
  </si>
  <si>
    <t>COUVE-DE-BRUXELAS</t>
  </si>
  <si>
    <t>ENDÍVIA (CHICHORIUM INTYBUS VAR. FOLIOSUM)</t>
  </si>
  <si>
    <t>ERVILHAS (PISUM SATIVUM)</t>
  </si>
  <si>
    <t>ESPARGOS (ASPARGOS)</t>
  </si>
  <si>
    <t>ESPINAFRES, ESPINAFRES-DA-NOVA-ZELÂNDIA E ESPINAFRES GIGANTES</t>
  </si>
  <si>
    <t>ESTRAGÃO FRESCO OU REFRIGERADO</t>
  </si>
  <si>
    <t>FEIJÕES (VIGNA SPP., PHASEOLUS SPP.)</t>
  </si>
  <si>
    <t>FOLHAS DE COENTROS FRESCAS</t>
  </si>
  <si>
    <t>FUNCHO, FRESCO OU REFRIGERADO</t>
  </si>
  <si>
    <t>HORTELÃ</t>
  </si>
  <si>
    <t>LEGUMES DE VAGEM, COM OU SEM VAGEM, FRESCOS OU REFRIGERADOS</t>
  </si>
  <si>
    <t>MANJERICÃO</t>
  </si>
  <si>
    <t>MELÃO-DE-SÃO-CAETANO (MOMORDICA CHARANTIA)</t>
  </si>
  <si>
    <t>MELISSA/ERVA CIDREIRA FRESCO OU REFRIGERADO</t>
  </si>
  <si>
    <t>OREGÃO/MANJERONA SILVESTRE FRESCO OU REFRIGERADO</t>
  </si>
  <si>
    <t>OUTROS - COGUMELOS DO GÉNERO AGARICUS</t>
  </si>
  <si>
    <t>OUTROS - LEGUMES DE VAGEM (EXCETO ERVILHAS "PISUM SATIVUM" E FEIJÕES "VIGNA SPP., PHASEOLUS SPP.")</t>
  </si>
  <si>
    <t>OUTROS - PEPINOS</t>
  </si>
  <si>
    <t>OUTROS - PRODUTOS COMESTÍVEIS DO GÉNERO BRASSICA</t>
  </si>
  <si>
    <t>OUTROS - RAÍZES COMESTÍVEIS</t>
  </si>
  <si>
    <t>OUTROS PRODUTOS HORTÍCOLAS ALIÁCEOS</t>
  </si>
  <si>
    <t>PEPININHOS (CORNICHONS)</t>
  </si>
  <si>
    <t>PEPINOS</t>
  </si>
  <si>
    <t>PEPINOS DESTINADOS À TRANSFORMAÇÃO</t>
  </si>
  <si>
    <t>PIMENTOS DOCES OU PIMENTÕES</t>
  </si>
  <si>
    <t>QUIABOS FRESCOS</t>
  </si>
  <si>
    <t>RÁBANO (COCHLEARIA ARMORACIA)</t>
  </si>
  <si>
    <t>SALADAS, FRESCAS OU REFRIGERADAS (EXCETO ALFACE "LACTUCA SATIVA" E CHICÓRIAS "CHICHORIUM SPP.")</t>
  </si>
  <si>
    <t>SALSA FRESCA</t>
  </si>
  <si>
    <t>SALVA FRESCA OU REFRIGERADA</t>
  </si>
  <si>
    <t>SEGURELHA FRESCA OU REFRIGERADA</t>
  </si>
  <si>
    <t>TOMATES, FRESCOS OU REFRIGERADOS</t>
  </si>
  <si>
    <t>TOMILHO, FRESCO OU REFRIGERADO</t>
  </si>
  <si>
    <t>TRUFAS</t>
  </si>
  <si>
    <t>DOCES, GELEIAS, "MARMELADES", PURÉS E PASTAS DE FRUTAS, OBTIDOS POR COZIMENTO, COM OU SEM ADIÇÃO DE AÇÚCAR OU DE OUTROS EDULCORANTES, COM EXCLUSÕES</t>
  </si>
  <si>
    <t>FIGOS SECOS</t>
  </si>
  <si>
    <t>FRUTAS CONSERVADAS TRANSITORIAMENTE, POR EXEMPLO: COM GÁS SULFUROSO OU ÁGUA SALGADA, SULFURADA OU ADICIONADA DE OUTRAS SUBSTÂNCIAS DESTINADAS A ASSEGURAR  TRANSITORIAMENTE A SUA CONSERVAÇÃO), COM EXCLUSÕES</t>
  </si>
  <si>
    <t>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t>
  </si>
  <si>
    <t>FRUTAS NÃO COZIDAS OU COZIDAS EM ÁGUA OU VAPOR, CONGELADAS, MESMO ADICIONADAS DE AÇÚCAR OU DE OUTROS EDULCORANTES, COM EXCLUSÕES</t>
  </si>
  <si>
    <t>FRUTAS SECAS E MISTURAS DE FRUTAS SECAS OU DE FRUTAS DE CASCA RIJA (EXCETO FRUTAS DE CASCA RIJA, BANANAS, TÂMARAS, FIGOS, ANANASES "ABACAXIS", ABACATES, GOIABAS, MANGAS, MANGOSTÕES, CITRINOS E UVAS, NÃO MISTURADOS), COM EXCLUSÕES</t>
  </si>
  <si>
    <t>MATÉRIAS PÉCTICAS, PECTINATOS E PECTATOS</t>
  </si>
  <si>
    <t>PRODUTOS HORTÍCOLAS CONSERVADOS TRANSITORIAMENTE, POR EXEMPLO: COM GÁS SULFUROSO OU ÁGUA SALGADA, SULFURADA OU ADICIONADA DE OUTRAS SUBSTÂNCIAS DESTINADAS A ASSEGURAR TRANSITORIAMENTE A SUA CONSERVAÇÃO, MAS IMPRÓPRIOS PARA A ALIMENTAÇÃO NESTE ESTADO, COM EXCLUSÕES</t>
  </si>
  <si>
    <t>PRODUTOS HORTÍCOLAS, FRUTAS, CASCAS DE FRUTAS E OUTRAS PARTES DE PLANTAS, CONSERVADOS EM AÇÚCAR (PASSADOS POR CALDA, GLACEADOS OU CRISTALIZADOS), COM EXCLUSÕES</t>
  </si>
  <si>
    <t>PRODUTOS HORTÍCOLAS, FRUTAS E OUTRAS PARTES COMESTÍVEIS DE PLANTAS, PREPARADOS OU CONSERVADOS, EM VINAGRE OU EM ÁCIDO ACÉTICO, COM EXCLUSÕES</t>
  </si>
  <si>
    <t>PRODUTOS HORTÍCOLAS, NÃO COZIDOS OU COZIDOS EM ÁGUA OU VAPOR, CONGELADOS COM EXCLUSÕES</t>
  </si>
  <si>
    <t>PRODUTOS HORTÍCOLAS PREPARADOS OU CONSERVADOS, CONGELADOS (EXCETO EM VINAGRE OU ÁCIDO ACÉTICO, CONSERVADOS EM AÇÚCAR, ASSIM COMO, TOMATES, COGUMELOS E TRUFAS), COM EXCLUSÕES</t>
  </si>
  <si>
    <t>PRODUTOS HORTÍCOLAS PREPARADOS OU CONSERVADOS, NÃO CONGELADOS (EXCETO EM VINAGRE OU ÁCIDO ACÉTICO, CONSERVADOS EM AÇÚCAR, ASSIM COMO, TOMATES, COGUMELOS E TRUFAS), COM EXCLUSÕES</t>
  </si>
  <si>
    <t>PRODUTOS HORTÍCOLAS SECOS, MESMO CORTADOS EM PEDAÇOS OU FATIAS, OU AINDA TRITURADOS OU EM PÓ, MAS SEM QUALQUER OUTRO PREPARO, COM EXCLUSÕES</t>
  </si>
  <si>
    <t>SUMOS DE FRUTAS, INCLUÍDOS OS MOSTOS DE UVAS, OU DE PRODUTOS HORTÍCOLAS NÃO FERMENTADOS, SEM ADIÇÃO DE ÁLCOOL, COM OU SEM ADIÇÃO DE AÇÚCAR OU DE OUTROS,  EDULCORANTES, COM EXCLUSÕES</t>
  </si>
  <si>
    <t>UVAS SECAS</t>
  </si>
  <si>
    <t>CABRA - IOGURTES, MESMO ADICIONADOS DE AÇÚCAR OU DE OUTROS EDULCORANTES OU AROMATIZADOS OU ADICIONADOS DE FRUTAS OU DE CACAU</t>
  </si>
  <si>
    <t>CABRA - KEFIR</t>
  </si>
  <si>
    <t>CABRA - LEITE COALHADO</t>
  </si>
  <si>
    <t>CABRA - LEITE CONCENTRADO OU ADICIONADO DE AÇÚCAR OU DE OUTROS EDULCORANTES</t>
  </si>
  <si>
    <t>CABRA - LEITE NÃO CONCENTRADO NEM ADICIONADO DE AÇÚCAR OU DE OUTROS EDULCORANTES</t>
  </si>
  <si>
    <t>CABRA - LEITELHO</t>
  </si>
  <si>
    <t>CABRA - LEITES FERMENTADOS OU ACIDIFICADOS, MESMO CONCENTRADOS OU ADICIONADOS DE AÇÚCAR OU DE OUTROS EDULCORANTES, OU AROMATIZADOS OU ADICIONADOS DE FRUTAS OU DE CACAU (EXCETO IOGURTES)</t>
  </si>
  <si>
    <t>CABRA - MANTEIGA, INCLUI MANTEIGA DESIDRATADA E "GHEE", E OUTRAS MATÉRIAS GORDAS PROVENIENTES DO LEITE; PASTA DE BARRAR (ESPALHAR), DE PRODUTOS PROVENIENTES DO LEITE</t>
  </si>
  <si>
    <t>CABRA - NATA COALHADA</t>
  </si>
  <si>
    <t>CABRA - NATA CONCENTRADA OU ADICIONADA DE AÇÚCAR OU DE OUTROS EDULCORANTES</t>
  </si>
  <si>
    <t>CABRA - NATA, NÃO CONCENTRADA NEM ADICIONADA DE AÇÚCAR OU DE OUTROS EDULCORANTES</t>
  </si>
  <si>
    <t>CABRA - NATAS FERMENTADAS OU ACIDIFICADOS, MESMO CONCENTRADOS OU ADICIONADOS DE AÇÚCAR OU DE OUTROS EDULCORANTES, OU AROMATIZADOS OU ADICIONADOS DE FRUTAS OU DE CACAU (EXCETO IOGURTES)</t>
  </si>
  <si>
    <t>CABRA + OVELHA - IOGURTES, MESMO ADICIONADOS DE AÇÚCAR OU DE OUTROS EDULCORANTES OU AROMATIZADOS OU ADICIONADOS DE FRUTAS OU DE CACAU</t>
  </si>
  <si>
    <t>CABRA + OVELHA - KEFIR</t>
  </si>
  <si>
    <t>CABRA + OVELHA - LEITE COALHADO</t>
  </si>
  <si>
    <t>CABRA + OVELHA - LEITE CONCENTRADO OU ADICIONADO DE AÇÚCAR OU DE OUTROS EDULCORANTES</t>
  </si>
  <si>
    <t>CABRA + OVELHA - LEITE NÃO CONCENTRADO NEM ADICIONADO DE AÇÚCAR OU DE OUTROS EDULCORANTES</t>
  </si>
  <si>
    <t>CABRA + OVELHA - LEITELHO</t>
  </si>
  <si>
    <t>CABRA + OVELHA - LEITES FERMENTADOS OU ACIDIFICADOS, MESMO CONCENTRADOS OU ADICIONADOS DE AÇÚCAR OU DE OUTROS EDULCORANTES, OU AROMATIZADOS OU ADICIONADOS DE FRUTAS OU DE CACAU (EXCETO IOGURTES)</t>
  </si>
  <si>
    <t>CABRA + OVELHA - MANTEIGA, INCLUI MANTEIGA DESIDRATADA E "GHEE", E OUTRAS MATÉRIAS GORDAS PROVENIENTES DO LEITE; PASTA DE BARRAR (ESPALHAR), DE PRODUTOS PROVENIENTES DO LEITE</t>
  </si>
  <si>
    <t>CABRA + OVELHA - NATA COALHADA</t>
  </si>
  <si>
    <t>CABRA + OVELHA - NATA CONCENTRADA OU ADICIONADA DE AÇÚCAR OU DE OUTROS EDULCORANTES</t>
  </si>
  <si>
    <t>CABRA + OVELHA - NATA, NÃO CONCENTRADA NEM ADICIONADA DE AÇÚCAR OU DE OUTROS EDULCORANTES</t>
  </si>
  <si>
    <t>CABRA + OVELHA - NATAS FERMENTADAS OU ACIDIFICADOS, MESMO CONCENTRADOS OU ADICIONADOS DE AÇÚCAR OU DE OUTROS EDULCORANTES, OU AROMATIZADOS OU ADICIONADOS DE FRUTAS OU DE CACAU (EXCETO IOGURTES)</t>
  </si>
  <si>
    <t>CABRA + OVELHA - QUEIJOS</t>
  </si>
  <si>
    <t>CABRA + OVELHA - SORO DE LEITE, MESMO CONCENTRADO OU ADICIONADO DE AÇÚCAR OU DE OUTROS EDULCORANTES; PRODUTOS CONSTITUÍDOS POR COMPONENTES NATURAIS DO LEITE, MESMO ADICIONADOS DE AÇÚCAR OU DE OUTROS EDULCORANTES NÃO ESPECIFICADOS NEM COMPREENDIDOS EM OUTRAS POSIÇÕES</t>
  </si>
  <si>
    <t>CABRA + OVELHA -REQUEIJÃO</t>
  </si>
  <si>
    <t>CABRA - QUEIJOS</t>
  </si>
  <si>
    <t>CABRA - SORO DE LEITE, MESMO CONCENTRADO OU ADICIONADO DE AÇÚCAR OU DE OUTROS EDULCORANTES; PRODUTOS CONSTITUÍDOS POR COMPONENTES NATURAIS DO LEITE, MESMO ADICIONADOS DE AÇÚCAR OU DE OUTROS EDULCORANTES NÃO ESPECIFICADOS NEM COMPREENDIDOS EM OUTRAS POSIÇÕES</t>
  </si>
  <si>
    <t>CABRA -REQUEIJÃO</t>
  </si>
  <si>
    <t>OVELHA - IOGURTES, MESMO ADICIONADOS DE AÇÚCAR OU DE OUTROS EDULCORANTES OU AROMATIZADOS OU ADICIONADOS DE FRUTAS OU DE CACAU</t>
  </si>
  <si>
    <t>OVELHA - KEFIR</t>
  </si>
  <si>
    <t>OVELHA - LEITE COALHADO</t>
  </si>
  <si>
    <t>OVELHA - LEITE CONCENTRADO OU ADICIONADO DE AÇÚCAR OU DE OUTROS EDULCORANTES</t>
  </si>
  <si>
    <t>OVELHA - LEITE NÃO CONCENTRADO NEM ADICIONADO DE AÇÚCAR OU DE OUTROS EDULCORANTES</t>
  </si>
  <si>
    <t>OVELHA - LEITELHO</t>
  </si>
  <si>
    <t>OVELHA - LEITES FERMENTADOS OU ACIDIFICADOS, MESMO CONCENTRADOS OU ADICIONADOS DE AÇÚCAR OU DE OUTROS EDULCORANTES, OU AROMATIZADOS OU ADICIONADOS DE FRUTAS OU DE CACAU (EXCETO IOGURTES)</t>
  </si>
  <si>
    <t>OVELHA - MANTEIGA, INCLUI MANTEIGA DESIDRATADA E "GHEE", E OUTRAS MATÉRIAS GORDAS PROVENIENTES DO LEITE; PASTA DE BARRAR (ESPALHAR), DE PRODUTOS PROVENIENTES DO LEITE</t>
  </si>
  <si>
    <t>OVELHA - NATA COALHADA</t>
  </si>
  <si>
    <t>OVELHA - NATA CONCENTRADA OU ADICIONADA DE AÇÚCAR OU DE OUTROS EDULCORANTES</t>
  </si>
  <si>
    <t>OVELHA - NATA, NÃO CONCENTRADA NEM ADICIONADA DE AÇÚCAR OU DE OUTROS EDULCORANTES</t>
  </si>
  <si>
    <t>OVELHA - NATAS FERMENTADAS OU ACIDIFICADOS, MESMO CONCENTRADOS OU ADICIONADOS DE AÇÚCAR OU DE OUTROS EDULCORANTES, OU AROMATIZADOS OU ADICIONADOS DE FRUTAS OU DE CACAU (EXCETO IOGURTES)</t>
  </si>
  <si>
    <t>OVELHA - QUEIJOS</t>
  </si>
  <si>
    <t>OVELHA -REQUEIJÃO</t>
  </si>
  <si>
    <t>OVELHA- SORO DE LEITE, MESMO CONCENTRADO OU ADICIONADO DE AÇÚCAR OU DE OUTROS EDULCORANTES; PRODUTOS CONSTITUÍDOS POR COMPONENTES NATURAIS DO LEITE, MESMO ADICIONADOS DE AÇÚCAR OU DE OUTROS EDULCORANTES NÃO ESPECIFICADOS NEM COMPREENDIDOS EM OUTRAS POSIÇÕES</t>
  </si>
  <si>
    <t>VACA - IOGURTES, MESMO ADICIONADOS DE AÇÚCAR OU DE OUTROS EDULCORANTES OU AROMATIZADOS OU ADICIONADOS DE FRUTAS OU DE CACAU</t>
  </si>
  <si>
    <t>VACA - KEFIR</t>
  </si>
  <si>
    <t>VACA - LEITE COALHADO</t>
  </si>
  <si>
    <t>VACA - LEITE CONCENTRADO OU ADICIONADO DE AÇÚCAR OU DE OUTROS EDULCORANTES</t>
  </si>
  <si>
    <t>VACA - LEITE NÃO CONCENTRADO NEM ADICIONADO DE AÇÚCAR OU DE OUTROS EDULCORANTES</t>
  </si>
  <si>
    <t>VACA - LEITELHO</t>
  </si>
  <si>
    <t>VACA - LEITES FERMENTADOS OU ACIDIFICADOS, MESMO CONCENTRADOS OU ADICIONADOS DE AÇÚCAR OU DE OUTROS EDULCORANTES, OU AROMATIZADOS OU ADICIONADOS DE FRUTAS OU DE CACAU (EXCETO IOGURTES)</t>
  </si>
  <si>
    <t>VACA - MANTEIGA, INCLUI MANTEIGA DESIDRATADA E "GHEE", E OUTRAS MATÉRIAS GORDAS PROVENIENTES DO LEITE; PASTA DE BARRAR (ESPALHAR), DE PRODUTOS PROVENIENTES DO LEITE</t>
  </si>
  <si>
    <t>VACA - NATA COALHADA</t>
  </si>
  <si>
    <t>VACA - NATA CONCENTRADA OU ADICIONADA DE AÇÚCAR OU DE OUTROS EDULCORANTES</t>
  </si>
  <si>
    <t>VACA - NATA, NÃO CONCENTRADA NEM ADICIONADA DE AÇÚCAR OU DE OUTROS EDULCORANTES</t>
  </si>
  <si>
    <t>VACA - NATAS FERMENTADAS OU ACIDIFICADOS, MESMO CONCENTRADOS OU ADICIONADOS DE AÇÚCAR OU DE OUTROS EDULCORANTES, OU AROMATIZADOS OU ADICIONADOS DE FRUTAS OU DE CACAU (EXCETO IOGURTES)</t>
  </si>
  <si>
    <t>VACA - QUEIJOS</t>
  </si>
  <si>
    <t>VACA - SORO DE LEITE, MESMO CONCENTRADO OU ADICIONADO DE AÇÚCAR OU DE OUTROS EDULCORANTES; PRODUTOS CONSTITUÍDOS POR COMPONENTES NATURAIS DO LEITE, MESMO ADICIONADOS DE AÇÚCAR OU DE OUTROS EDULCORANTES NÃO ESPECIFICADOS NEM COMPREENDIDOS EM OUTRAS POSIÇÕES</t>
  </si>
  <si>
    <t>VACA -REQUEIJÃO</t>
  </si>
  <si>
    <t>SANFENO</t>
  </si>
  <si>
    <t>TREVO</t>
  </si>
  <si>
    <t>ARROZ COM CASCA (ARROZ PADDY), PARA SEMENTEIRA</t>
  </si>
  <si>
    <t>CONES DE LÚPULO, FRESCOS OU SECOS</t>
  </si>
  <si>
    <t>ERVILHACA</t>
  </si>
  <si>
    <t>FEIJÃO-BAMBARA (VIGNA SUBTERRANAE OU VOANDZEIA SUBTERRANAE), SECO, EM GRÃO, MESMO PELADO OU PARTIDO</t>
  </si>
  <si>
    <t>FEIJÃO-FRADINHO (VIGNA UNGUICULATA), SECO, EM GRÃO, MESMO PELADO OU PARTIDO</t>
  </si>
  <si>
    <t>LUZERNA</t>
  </si>
  <si>
    <t>MILHO DOCE HIBRIDO, PARA SEMENTEIRA</t>
  </si>
  <si>
    <t>MILHO HIBRIDO, PARA SEMENTEIRA</t>
  </si>
  <si>
    <t>SEMENTES DE NABO SILVESTRE OU DE COLZA, MESMO TRITURADAS, PARA SEMENTEIRA</t>
  </si>
  <si>
    <t>SEMENTES E FRUTOS OLEAGINOSOS, MESMO TRITURADOS (EXCETO FRUTAS DE CASCA RIJA, AZEITONAS, SOJA, AMENDOINS, COPRA, SEMENTES DE LINHO "LINHAÇA", SEMENTES DE NABO SILVESTRE OU DE COLZA E SEMENTES DE GIRASSOL)</t>
  </si>
  <si>
    <t>SEMENTES, FRUTOS E ESPOROS, PARA SEMENTEIRA (EXCETO LEGUMES DE VAGEM, MILHO DOCE, CAFÉ, CHÁ, MATE, ESPECIARIAS, CEREAIS, SEMENTES E FRUTOS OLEAGINOSOS, SEMENTES E FRUTOS, UTILIZADOS PRINCIPALMENTE EM PERFUMARIA, MEDICINA OU COMO INSETICIDAS, PARASITICIDAS E SEMELHANTES)</t>
  </si>
  <si>
    <t>TREMOÇO</t>
  </si>
  <si>
    <t>OVOS COM CASCA, FRESCOS, DE GANSAS (EXCETO OVOS  FERTILIZADOS PARA INCUBAÇÃO)</t>
  </si>
  <si>
    <t>OVOS COM CASCA, FRESCOS, DE PATAS (EXCETO OVOS  FERTILIZADOS PARA INCUBAÇÃO)</t>
  </si>
  <si>
    <t>OVOS COM CASCA, FRESCOS, DE PERUAS (EXCETO OVOS  FERTILIZADOS PARA INCUBAÇÃO)</t>
  </si>
  <si>
    <t>OVOS COM CASCA, FRESCOS, DE PINTADAS (EXCETO OVOS  FERTILIZADOS PARA INCUBAÇÃO)</t>
  </si>
  <si>
    <t>OVOS DE GALINHAS, CONSERVADOS OU COZIDOS</t>
  </si>
  <si>
    <t>OVOS DE GALINHAS, PRÓPRIOS PARA USOS ALIMENTARES, SEM CASCA, E GEMAS DE OVOS, FRESCOS, SECOS, COZIDOS EM ÁGUA OU VAPOR, MOLDADOS, CONGELADOS OU CONSERVADOS DE OUTRO MODO, MESMO ADICIONADOS DE AÇÚCAR OU DE OUTROS EDULCORANTES</t>
  </si>
  <si>
    <t>OVOS DE GANSAS, CONSERVADOS OU COZIDOS</t>
  </si>
  <si>
    <t>OVOS DE GANSAS, PRÓPRIOS PARA USOS ALIMENTARES, SEM CASCA, E GEMAS DE OVOS, FRESCOS, SECOS, COZIDOS EM ÁGUA OU VAPOR, MOLDADOS, CONGELADOS OU CONSERVADOS DE OUTRO MODO, MESMO ADICIONADOS DE AÇÚCAR OU DE OUTROS EDULCORANTES</t>
  </si>
  <si>
    <t>OVOS DE PATAS, CONSERVADOS OU COZIDOS</t>
  </si>
  <si>
    <t>OVOS DE PATAS, PRÓPRIOS PARA USOS ALIMENTARES, SEM CASCA, E GEMAS DE OVOS, FRESCOS, SECOS, COZIDOS EM ÁGUA OU VAPOR, MOLDADOS, CONGELADOS OU CONSERVADOS DE OUTRO MODO, MESMO ADICIONADOS DE AÇÚCAR OU DE OUTROS EDULCORANTES</t>
  </si>
  <si>
    <t>OVOS DE PERUAS, CONSERVADOS OU COZIDOS</t>
  </si>
  <si>
    <t>OVOS DE PERUAS, PRÓPRIOS PARA USOS ALIMENTARES, SEM CASCA, E GEMAS DE OVOS, FRESCOS, SECOS, COZIDOS EM ÁGUA OU VAPOR, MOLDADOS, CONGELADOS OU CONSERVADOS DE OUTRO MODO, MESMO ADICIONADOS DE AÇÚCAR OU DE OUTROS EDULCORANTES</t>
  </si>
  <si>
    <t>OVOS DE PINTADAS, CONSERVADOS OU COZIDOS</t>
  </si>
  <si>
    <t>OVOS DE PINTADAS, PRÓPRIOS PARA USOS ALIMENTARES, SEM CASCA, E GEMAS DE OVOS, FRESCOS, SECOS, COZIDOS EM ÁGUA OU VAPOR, MOLDADOS, CONGELADOS OU CONSERVADOS DE OUTRO MODO, MESMO ADICIONADOS DE AÇÚCAR OU DE OUTROS EDULCORANTES</t>
  </si>
  <si>
    <t>OVOS FERTILIZADOS DE AVES DA ESPÉCIE GALLUS DOMESTICUS, PARA INCUBAÇÃO</t>
  </si>
  <si>
    <t>OVOS FERTILIZADOS DE GANSAS, PARA INCUBAÇÃO</t>
  </si>
  <si>
    <t>OVOS FERTILIZADOS DE PATAS PARA INCUBAÇÃO</t>
  </si>
  <si>
    <t>OVOS FERTILIZADOS DE PERUAS PARA INCUBAÇÃO</t>
  </si>
  <si>
    <t>OVOS FERTILIZADOS DE PINTADAS PARA INCUBAÇÃO</t>
  </si>
  <si>
    <t>CERAS DE ABELHA OU DE OUTROS INSETOS E ESPERMACETE, MESMO REFINADOS OU CORADOS</t>
  </si>
  <si>
    <t>GELEIA REAL E PROPOLIS , IMPRÓPRIOS PARA ALIMENTAÇÃO HUMANA</t>
  </si>
  <si>
    <t>GELEIA REAL E PROPOLIS COMESTIVEIS</t>
  </si>
  <si>
    <t>POLÉN</t>
  </si>
  <si>
    <t>OUTROS MOSTOS DE UVAS, COM EXCLUSÃO DOS PARCIALMENTE FERMENTADOS, MESO AMUADOS, EXCETO COM ÁLCOOL</t>
  </si>
  <si>
    <t>VINAGRES DE VINHO, APRESENTADOS EM RECIPIENTES DE CAPACIDADE = &lt; 2 L</t>
  </si>
  <si>
    <t>VINHOS DE UVAS FRESCAS, INCLUÍDOS OS VINHOS ENRIQUECIDOS COM ÁLCOOL; MOSTO DE UVAS EXCLUÍDOS OS DA POSIÇÃO 2009 E DAS SUBPOSIÇÕES 2204 30 92, 2204 30 94, 2204 30 96 E 2204 30 98</t>
  </si>
  <si>
    <t>FRUTAS E PRODUTOS HORTÍCOLAS TRANSFORMADOS</t>
  </si>
  <si>
    <t>Tipo de Certificação</t>
  </si>
  <si>
    <t>PRDABA</t>
  </si>
  <si>
    <t>PRDDES</t>
  </si>
  <si>
    <t>PRDDEV</t>
  </si>
  <si>
    <t>Cod Parametrizável</t>
  </si>
  <si>
    <t>DOM_CODIGO</t>
  </si>
  <si>
    <t>QUA</t>
  </si>
  <si>
    <t>MEMBROS DE OUTRAS OP'S/AP'S</t>
  </si>
  <si>
    <t>NÃO MEMBROS</t>
  </si>
  <si>
    <t>MEMBROS</t>
  </si>
  <si>
    <t>ano</t>
  </si>
  <si>
    <t>setor</t>
  </si>
  <si>
    <t>produto</t>
  </si>
  <si>
    <t>origem</t>
  </si>
  <si>
    <t>DESCONTOS e ABATIMENTOS</t>
  </si>
  <si>
    <t>OUTROS DESCONTOS</t>
  </si>
  <si>
    <t>INDEMINIZAÇÕES DE SEGUROS</t>
  </si>
  <si>
    <t>INDSEG</t>
  </si>
  <si>
    <t>SUBPRODUTOS</t>
  </si>
  <si>
    <t>SUBPROD</t>
  </si>
  <si>
    <t>TOMTRAN</t>
  </si>
  <si>
    <t>TOMATES PARA TRANSFORMAÇÃO</t>
  </si>
  <si>
    <t>PIMTRANS</t>
  </si>
  <si>
    <t>PIMENTOS PARA TRANSFORMAÇÃO</t>
  </si>
  <si>
    <t>BROTRANS</t>
  </si>
  <si>
    <t>BRÓCOLOS PARA TRANSFORMAÇÃO</t>
  </si>
  <si>
    <t>AÇUCAR</t>
  </si>
  <si>
    <t>ÁLCOOL ETÍLICO DE ORIGEM AGRÍCOLA</t>
  </si>
  <si>
    <t>BICHOS DA SEDA</t>
  </si>
  <si>
    <t>FORRAGENS SECAS</t>
  </si>
  <si>
    <t>FRUTOS DE PRODUTOS HORTÍCOLAS TRANSFORMADOS</t>
  </si>
  <si>
    <t>LINHO E CÂNHAMO</t>
  </si>
  <si>
    <t>LÚPULO</t>
  </si>
  <si>
    <t>SEMENTES</t>
  </si>
  <si>
    <t>TABACO</t>
  </si>
  <si>
    <t>Setor</t>
  </si>
  <si>
    <t>Código NC</t>
  </si>
  <si>
    <t>Designação</t>
  </si>
  <si>
    <t>AÇÚCAR DE BORDO (ÁCER) NO ESTADO SÓLIDO E XAROPE DE AÇÚCAR DE BORDO (ÁCER), SEM ADIÇÃO DE AROMATIZANTES OU DE CORANTES</t>
  </si>
  <si>
    <t>AÇÚCARES DE CANA OU DE BETERRABA E SACAROSE QUÍMICAMENTE PURA, NO ESTADO SÓLIDO</t>
  </si>
  <si>
    <t>AÇÚCARES E MELAÇOS, CARAMELIZADOS, COM UM TEOR EM PESO, DE SACAROSE, NO ESTADO SECO = &gt; 50%</t>
  </si>
  <si>
    <t>AÇÚCARES, INCLUÍDO O AÇÚCAR INVERTIDO, NO ESTADO SÓLIDO E XAROPES DE AÇÚCAR, SEM ADIÇÃO DE AROMATIZANTES OU DE CONSERVANTES, COM UM TEOR EM PESO, DE FRUTOSE (LEVULOSE), NO ESTADO SECO = 50% (EXCETO AÇÚCARES DE CANA OU DE BETERRABA, SACAROSE E MALTOSE, QUÍMICAMENTE PURAS, LACTOSE, AÇÚCAR DE BORDO "ÁCER", GLICOSE, FRUTOSE "LEVULOSE" E MALTODEXTRINA E SEUS XAROPES, ISOGLICOSE, XAROPE DE INULINA, AÇÚCARES E MELAÇOS, CARAMELIZADOS)</t>
  </si>
  <si>
    <t>FRUTOSE (LEVULOSE) NO ESTADO SÓLIDO E XAROPE DE FRUTOSE (LEVULOSE), SEM ADIÇÃO DE AROMATIZANTES OU DE CORANTES, COM UM TEOR EM PESO, DE FRUTOSE (LEVULOSE), NO ESTADO SECO &gt; 50% (EXCETO ISOGLICOSE, XAROPE DE INULINA, FRUTOSE "LEVULOSE" QUÍMICAMENTE PURA E AÇÚCAR INVERTIDO)</t>
  </si>
  <si>
    <t>ISOGLICOSE NO ESTADO SÓLIDO, COM UM TEOR EM PESO, DE FRUTOSE (LEVULOSE), NO ESTADO SECO = &gt; 20% MAS &lt; 50%  (EXCETO AÇÚCAR INVERTIDO)</t>
  </si>
  <si>
    <t>ISOGLICOSE NO ESTADO SÓLIDO, COM UM TEOR EM PESO, DE FRUTOSE (LEVULOSE), NO ESTADO SECO &gt; 50% (EXCETO FRUTOSE "LEVULOSE" QUÍMICAMENTE PURA E AÇÚCAR INVERTIDO)</t>
  </si>
  <si>
    <t>ISOGLICOSE NO ESTADO SÓLIDO, SEM FRUTOSE (LEVULOSE) OU COM UM TEOR EM PESO, DE FRUTOSE (LEVULOSE), NO ESTADO SECO &lt; 20%</t>
  </si>
  <si>
    <t>ISOGLICOSE, NO ESTADO SÓLIDO, COM UM TEOR EM PESO, DE FRUTOSE (LEVULOSE), NO ESTADO SECO = 50%, OBTIDA A PARTIR DE POLÍMEROS DE GLICOSE</t>
  </si>
  <si>
    <t>POLPAS DE BETERRABA, BAGAÇO DE CANA-DE-AÇÚCAR E OUTROS DESPERDÍCIOS DA INDÚSTRIA DO AÇÚCAR</t>
  </si>
  <si>
    <t>XAROPE DE INULINA, OBTIDO IMEDIATAMENTE APÓS A HIDRÓLISE DE INULINA OU DE OLIGOFRUTOSES, COM UM TEOR EM PESO DE FRUTOSE (LEVULOSE), NO ESTADO SECO = &gt; 10% MAS = &lt; 50%, SOB FORMA LIVRE OU SOB FORMA DE SACAROSE</t>
  </si>
  <si>
    <t>XAROPE DE INULINA, OBTIDO IMEDIATAMENTE APÓS A HIDRÓLISE DE INULINA OU DE OLIGOFRUTOSES, SEM ADIÇÃO DE AROMATIZANTES OU DE CORANTES, COM UM TEOR EM PESO, DE FRUTOSE (LEVULOSE), NO ESTADO SECO &gt; 50%, SOB FORMA LIVRE OU SOB FORMA DE SACAROSE</t>
  </si>
  <si>
    <t>XAROPE DE ISOGLICOSE, AROMATIZADO OU ACONDICIONADO DE CORANTES,</t>
  </si>
  <si>
    <t>XAROPES DE AÇÚCAR, AROMATIZADOS OU ADICIONADOS DE CORANTES (EXCETO XAROPES DE ISOGLICOSE, DE LACTOSE, DE GLICOSE OU DE MALTODEXTRINA)</t>
  </si>
  <si>
    <t>MELAÇOS RESULTANTES DA EXTRAÇÃO OU REFINAÇÃO DO AÇÚCAR</t>
  </si>
  <si>
    <t xml:space="preserve">Outros </t>
  </si>
  <si>
    <t>ARROZ COM CASCA (ARROZ PADDY), DE GRÃOS LONGOS, COM UMA RELAÇÃO COMPRIMENTO/LARGURA = &gt; 3 (EXCETO ESTUFADO "PARBOILED" OU PARA SEMENTEIRA)</t>
  </si>
  <si>
    <t>ARROZ COM CASCA (ARROZ PADDY), DE GRÃOS LONGOS, COM UMA RELAÇÃO COMPRIMENTO/LARGURA &gt; 2 MAS &lt; 3 (EXCETO ESTUFADO "PARBOILED" OU PARA SEMENTEIRA)</t>
  </si>
  <si>
    <t>ARROZ COM CASCA (ARROZ PADDY), ESTUFADO (PARBOILED), DE GRÃOS MÉDIOS</t>
  </si>
  <si>
    <t>ARROZ COM CASCA (ARROZ PADDY), ESTUFADO (PARBOILED), DE GRÃOS REDONDOS</t>
  </si>
  <si>
    <t>GRÃOS DE ARROS ESMAGADOS</t>
  </si>
  <si>
    <t>AZEITE DE OLIVEIRA E SUAS FRAÇÕES, MESMO REFINADOS, MAS NÃO QUÍMICAMENTE MODIFICADOS, OBTIDOS A PARTIR DE AZEITONAS, UNICAMENTE POR PROCESSOS MECÂNICOS OU FÍSICOS</t>
  </si>
  <si>
    <t>Bagaço de azeitona e outros resíduos da extração do azeite de oliveira</t>
  </si>
  <si>
    <t>Bagaço de azeitona e outros resíduos da extração do azeite de oliveira, mesmo triturados ou em "pellets", de teor, em peso, de azeite de oliveira = &lt; 3%</t>
  </si>
  <si>
    <t>RESÍDUOS PROVENIENTES DO TRATAMENTO DAS SUBSTÂNCIAS GORDAS OU CERAS ANIMAIS OU VEGETAIS, QUE CONTANHAM ÓLEO COM CARATERÍSTICAS DE AZEITE DE OLIVEIRA</t>
  </si>
  <si>
    <t>Resíduos provenientes do tratamento das substâncias gordas, contendo óleo com características de azeite de oliveira (exceto pastas de neutralização "soapstocks")</t>
  </si>
  <si>
    <t>AZEITONAS FRESCAS OU REFRIGERADAS NÃO DESTINADAS À PRODUÇÃO DE AZEITE</t>
  </si>
  <si>
    <t>AZEITONAS PREPARADAS OU CONSERVADAS EM  VINAGRE OU ÁCIDO ACÉTICO</t>
  </si>
  <si>
    <t>AZEITONAS PREPARADAS OU CONSERVADAS EXCETO EM  VINAGRE OU ÁCIDO ACÉTICO, CONGELADAS</t>
  </si>
  <si>
    <t>AZEITONAS PREPARADAS OU CONSERVADAS EXCETO EM  VINAGRE OU ÁCIDO ACÉTICO, NÃO CONGELADAS</t>
  </si>
  <si>
    <t>AZEITONAS SECAS, MESMO CORTADAS EM PEDAÇOS OU FATIAS, OU AINDA TRITURADAS OU EM PÓ, MAS SEM QUALQUER OUTRO PREPARO</t>
  </si>
  <si>
    <t>OUTRAS AZEITONAS FRESCAS OU REFRIGERADAS</t>
  </si>
  <si>
    <t>BANANAS, FRESCAS (EXCETO PLÁTANOS)</t>
  </si>
  <si>
    <t>DOCES, GELEIAS, "MARMELADES", PURÉS E PASTAS DE BANANAS</t>
  </si>
  <si>
    <t>MISTURAS DE FRUTAS SECAS, DE CASCA RIJA, BANANAS, TÂMARAS, ANANASES (ABACAXIS), ABACATES, GOIABAS, MANGAS, MANGOSTÕES, CITRINOS E UVAS, COM AMEIXAS OU FIGOS (EXCETO EXCLUSIVAMENTE DE FRUTAS DE CASCA RIJA DAS POSIÇÕES 0801E 0802)</t>
  </si>
  <si>
    <t>SUMO (SUCO) DE BANANA</t>
  </si>
  <si>
    <t>ANIMAIS VIVOS (EXCETO MAMÍFEROS, RÉPTEIS, AVES, INSETOS, PEIXES, CRUSTÁCEOS, MOLUSCOS E OUTROS INVERTEBRADOS AQUÁTICOS, ASSIM COMO, CULTURAS DE MICROORGANISMOS E PRODUTOS SEMELHANTES)</t>
  </si>
  <si>
    <t>CARNES E MIUDEZAS, COMESTÍVEIS, FRESCAS, REFRIGERADAS OU CONGELADAS, DE GALOS, GALINHAS, PATOS, GANSOS, PERUS, PERUAS E PINTADAS, DAS ESPÉCIES DOMÉSTICAS</t>
  </si>
  <si>
    <t>FÍGADOS COMESTÍVEIS DE PATOS, DA ESPÉCIE DOMÉSTICA, CONGELADOS (EXCETO FÍGADOS GORDOS "FOIES GRAS")</t>
  </si>
  <si>
    <t>FÍGADOS COMESTÍVEIS DE PATOS, FRESCOS OU REFRIGERADOS (EXCETO FÍGADOS GORDOS "FOIES GRAS")</t>
  </si>
  <si>
    <t>FÍGADOS COMESTÍVEIS DE PERUS OU DE PERUAS, CONGELADOS</t>
  </si>
  <si>
    <t>FÍGADOS COMESTÍVEIS, DE AVES DOMÉSTICAS, FRESCOS OU REFRIGERADOS OU CONGELADOS</t>
  </si>
  <si>
    <t xml:space="preserve">FÍGADOS COMESTÍVEIS, DE GALOS OU DE GALINHAS, CONGELADOS </t>
  </si>
  <si>
    <t>FÍGADOS COMESTÍVEIS, DE PERUS OU DE PERUAS, FRESCOS OU REFRIGERADOS</t>
  </si>
  <si>
    <t>FÍGADOS DE AVES DOMÉSTICAS, SALGADOS, EM SALMOURA, SECOS OU FUMADOS (DEFUMADOS)</t>
  </si>
  <si>
    <t>FÍGADOS GORDOS (FOIES GRAS), COMESTÍVEIS, DE PATOS, CONGELADOS</t>
  </si>
  <si>
    <t>FÍGADOS GORDOS (FOIES GRAS), COMESTÍVEIS, DE PATOS, FRESCOS OU REFRIGERADOS</t>
  </si>
  <si>
    <t>GALOS, GALINHAS, PATOS, GANSOS, PERUS, PERUAS E PINTADAS, DAS ESPÉCIES DOMÉSTICAS, VIVOS</t>
  </si>
  <si>
    <t>GORDURAS DE AVES DOMÉSTICAS</t>
  </si>
  <si>
    <t>GORDURAS DE AVES, NÃO FUNDIDAS NEM EXTRAÍDAS, FRESCAS, REFRIGERADAS, CONGELADAS, SALGADAS OU EM SALMOURA, SECAS OU FUMADAS</t>
  </si>
  <si>
    <t>OUTRAS PREPARAÇÕES E CONSERVAS DE FÍGADOS DE GANSO OU DE PATO</t>
  </si>
  <si>
    <t>ANIMAIS VIVOS DA ESPÉCIE BOVINA</t>
  </si>
  <si>
    <t>ANIMAIS VIVOS DA ESPÉCIE BOVINA REPRODUTORES DE RAÇA PURA (EXCETO DAS ESPÉCIES DOMÉSTICAS E BÚFALOS)</t>
  </si>
  <si>
    <t>ANIMAIS VIVOS DA ESPÉCIE BOVINA, DAS ESPÉCIES DOMÉSTICAS, NÃO REPRODUTORES DE RAÇA PURA (EXCETO NOVILHAS, VACAS E BÚFALOS)</t>
  </si>
  <si>
    <t>ANIMAIS VIVOS DAS ESPÉCIES BOVINA, REPRODUTORES DE RAÇA PURA</t>
  </si>
  <si>
    <t>BOVINOS DAS ESPÉCIES DOMÉSTICOS, VIVOS, NÃO REPRODUTORAS DE RAÇA PURA , DE PESO &gt; 300 KG (EXCETO PARA ABATE, VACAS E NOVILHAS)</t>
  </si>
  <si>
    <t>BÚFALOS REPRODUTORES DE RAÇA PURA</t>
  </si>
  <si>
    <t>CARNES DE ANIMAIS DA ESPÉCIE BOVINA, CONGELADAS</t>
  </si>
  <si>
    <t>CARNES DE BOVINOS, SALGADAS OU EM SALMOURA, SECAS OU FUMADAS</t>
  </si>
  <si>
    <t>FARINHAS E PÓS COMESTÍVEIS, DE CARNES OU DE MIUDEZAS</t>
  </si>
  <si>
    <t>GORDURAS DE ANIMAIS DAS ESPÉCIES BOVINA, EXCETO AS DA POSIÇÃO 1503</t>
  </si>
  <si>
    <t>MIUDEZAS COMESTÍVEIS DA ESPÉCIE BOVINA, SALGADAS OU EM SALMOURA, SECAS OU FUMADAS (EXCETO PILARES DO DIAFRAGMA E DIAFRAGMAS)</t>
  </si>
  <si>
    <t>MIUDEZAS DE BOVINOS COM EXCLUSÃO DE PILARES DO DIAFRAGMA E DIAFRAGMAS, , FRESCAS OU REFRIGERADAS, COM EXCLUSÃO DAS DESTINADAS À FABRICAÇÃO DE PRODUTOS FARMACÊUTICOS</t>
  </si>
  <si>
    <t>MIUDEZAS DE BOVINOS COM EXCLUSÃO DE PILARES DO DIAFRAGMA E DIAFRAGMAS, CONGELADAS, COM EXCLUSÃO DAS DESTINADAS À FABRICAÇÃO DE PRODUTOS FARMACÊUTICOS</t>
  </si>
  <si>
    <t>OUTRAS PREPARAÇÕES E CONSERVAS, DE CARNES OU DE MIUDEZAS, NÃO COZIDAS, DE BOVINOS; MISTURAS DE CARNES OU DE MIUDEZAS, COZIDAS E DE MISTURAS DE CARNES OU DE MIUDEZAS,  NÃO COZIDAS, DE BOVINOS</t>
  </si>
  <si>
    <t>PILARES DO DIAFRAGMA E DIAFRAGMAS CONGELADOS</t>
  </si>
  <si>
    <t xml:space="preserve">PILARES DO DIAFRAGMA E DIAFRAGMAS, COMESTÍVEIS, DE BOVINOS, FRESCOS OU REFRIGERADOS </t>
  </si>
  <si>
    <t>PILARES DO DIAFRAGMA E DIAFRAGMAS, SALGADOS OU EM SALMOURA, SECOS OU FUMADOS</t>
  </si>
  <si>
    <t>PREPARAÇÕES E CONSERVAS, DE CARNE OU MIUDEZAS, COZIDAS, CONTENDO CARNE OU MIUDEZAS DE BOVINOS COM EXCLUSÃO DAS NÃO COZIDAS E DAS MISTURAS DE CARNE OU DE MIUDEZAS COZIDAS E DE CARNE OU MIUDEZAS NÃO CUZIDAS</t>
  </si>
  <si>
    <t xml:space="preserve">PREPARAÇÕES E CONSERVAS, DE CARNES OU DE MIUDEZAS, NÃO COZIDAS, CONTENDO CARNE OU MIUDEZAS DE BOVINOS, INCLUÍDAS AS MISTURAS DE CARNES OU DE MIUDEZAS COZIDAS, E DE CARNES OU DE MIUDEZAS, NÃO COZIDAS, DE BOVINOS </t>
  </si>
  <si>
    <t>BANHA DE PORCO, (INCLUINDO BANHA)</t>
  </si>
  <si>
    <t>CARNES DE ANIMAIS DA ESPÉCIE SUÍNA DOMÉSTICA FRESCAS, REFRIGERADAS OU CONGELADAS</t>
  </si>
  <si>
    <t xml:space="preserve">CARNES E MIUDEZAS, COMESTÍVEIS SUÍNA, SALGADAS OU EM SALMOURA, SECAS OU FUMADAS; </t>
  </si>
  <si>
    <t>GORDURAS DE PORCO, FUNDIDAS OU EXTRAÍDAS (EXCETO BANHA DE PORCO, ESTEARINA SOLAR E ÓLEO DE BANHA DE PORCO)</t>
  </si>
  <si>
    <t>MASSAS ALIMENTÍCIAS, MESMO COZIDAS OU RECHEADAS DE CARNE OU DE OUTRAS SUBSTÂNCIAS OU PREPARADAS DE OUTRO MODO, COM UM TEOR EM PESO &gt; 20% DE ENCHIDOS E PRODUTOS SEMELHANTES, DE CARNES E MIUDEZAS DE QUALQUER ESPÉCIE, INCLUÍDAS AS GORDURAS DE QUALQUER NATUREZA OU ORIGEM</t>
  </si>
  <si>
    <t>MIUDEZAS COMESTÍVEIS DE ANIMAIS DAS ESPÉCIES SUÍNA FRESCAS, REFRIGERADAS OU CONGELADAS</t>
  </si>
  <si>
    <t>PREPARAÇÕES DE FÍGADOS, COM EXCLUSÃO DE GANSO OU DE PATO</t>
  </si>
  <si>
    <t xml:space="preserve">PREPARAÇÕES DE SANGUE DE QUAISQUER ANIMAIS </t>
  </si>
  <si>
    <t>PREPARAÇÕES E CONSERVAS DE CARNE OU MIUDEZAS, INCLUÍDAS AS MISTURAS, DE SUÍNOS DOMÉSTICOS, COM TEOR, EM PESO, DE  CARNES OU DE MIUDEZAS, DE QUALQUER ESPÉCIE &lt; 40%, INCLUÍDOS O TOUCINHO E AS GORDURAS DE QUALQUER NATUREZA OU ORIGEM (EXCETO ENCHIDOS E PRODUTOS SEMELHANTES, PREPARAÇÕES FINAMENTE HOMOGENEIZADAS  ACONDICIONADAS PARA VENDA A RETALHO, COMO ALIMENTOS PARA CRIANÇAS OU PARA USOS DIETÉTICOS, EM RECIPIENTES = &lt; 250 G, PREPARAÇÕES DE FÍGADOS E EXTRATOS DE CARNE)</t>
  </si>
  <si>
    <t xml:space="preserve">PREPARAÇÕES E CONSERVAS, DE CARNES OU DE MIUDEZAS,  CONTENDO CARNE OU MIUDEZAS DE SUÍNOS DOMÉSTICOS </t>
  </si>
  <si>
    <t>PREPARAÇÕES E CONSERVAS, DE LOMBOS E DE PEDAÇOS DE LOMBOS, INCLUÍDAS AS MISTURAS DE LOMBOS E DE PERNAS, DE SUÍNOS DOMÉSTICOS, COM TEOR, EM PESO, DE CARNES OU DE MIUDEZAS, DE QUALQUER ESPÉCIE = &gt; 80% (EXCETO ESPINHAÇOS)</t>
  </si>
  <si>
    <t>PREPARAÇÕES E CONSERVAS,DE SUÍNOS DOMÉSTICOS</t>
  </si>
  <si>
    <t>PREPARAÇÕES, DE CARNES, MIUDEZAS OU SANGUE</t>
  </si>
  <si>
    <t>FARINHA E "PELLETS", DE LUZERNA (ALFAFA) DESIDRATADA POR SECAGEM ARTIFICIAL AO CALOR</t>
  </si>
  <si>
    <t>LUZERNA, SANFENO, TREVO, TREMOÇO, ERVILHACA E PRODUTOS FORRAGEIROS SEMELHANTES, DESIDRATADOS POR SECAGEM POR SECAGEM ARTIFICIAL AO CALOR, COM EXCEÇÃO DO FENO E DAS COUVES FORRAGEIRAS, BEM COMO DOS PRODUTOS QUE CONTENHAM FENO</t>
  </si>
  <si>
    <t>PREPARAÇÕES DOS TIPOS UTILIZADOS NA ALIMENTAÇÃO DE ANIMAIS, NÃO CONTENDO AMIDO, FÉCULA, GLICOSE OU XAROPE DE GLICOSE, MALTODEXTRINA OU XAROPE DE MALTODEXTRINA, NEM PRODUTOS LÁCTEOS (EXCETO ALIMENTOS PARA CÃES E GATOS, ACONDICIONADOS PARA VENDA A RETALHO, PRODUTOS DENOMINADOS "SOLÚVEIS" DE PEIXE OU DE MAMÍFEROS MARINHOS, RESÍDUOS DA FABRICAÇÃO DO AMIDO DE MILHO REFERIDOS NA NOTA COMPLEMENTAR 5 DO CAPÍTULO 23, POLPAS DE BETERRABA, MELAÇADAS E AS PRÉ-MISTURAS)</t>
  </si>
  <si>
    <t>CONSENTRADOS PROTEÍNAS BTIDOS A PARTIR DE SUMO DE LUZERNA E DE SUMO DE ERVA; PRODUTOS DESIDRATADOS OBETIDOS EXCLUSIVAMENTE A PARTIR DE RESÍDUOS SÓLIDOS E DE SUMOS RESULTANTES DA PREPARAÇÃO DOS CONCENTRADOS REFERIDOS</t>
  </si>
  <si>
    <t>Aboborinhas</t>
  </si>
  <si>
    <t xml:space="preserve">Açafrão </t>
  </si>
  <si>
    <t>Acelgas e cardos</t>
  </si>
  <si>
    <t>Agrião Fresco ou Refrigerado</t>
  </si>
  <si>
    <t>Aipo, excepto aipo-rábano</t>
  </si>
  <si>
    <r>
      <t xml:space="preserve">Airelas, mirtilos e outras frutas do género </t>
    </r>
    <r>
      <rPr>
        <i/>
        <sz val="9"/>
        <color indexed="8"/>
        <rFont val="Arial"/>
        <family val="2"/>
      </rPr>
      <t>Vaccinium</t>
    </r>
  </si>
  <si>
    <t>Alcachofras</t>
  </si>
  <si>
    <t>Alcaparras</t>
  </si>
  <si>
    <t>Alfaces repolhudas</t>
  </si>
  <si>
    <t>Alhos</t>
  </si>
  <si>
    <t>Alhos-porros e outros produtos hortícolas aliáceos</t>
  </si>
  <si>
    <t>Ameixas e abrunhos</t>
  </si>
  <si>
    <t>Amêndoas</t>
  </si>
  <si>
    <t>Ananases (abacaxis)</t>
  </si>
  <si>
    <r>
      <t>Avelãs (</t>
    </r>
    <r>
      <rPr>
        <i/>
        <sz val="9"/>
        <color indexed="8"/>
        <rFont val="Arial"/>
        <family val="2"/>
      </rPr>
      <t xml:space="preserve">Corylus </t>
    </r>
    <r>
      <rPr>
        <sz val="9"/>
        <color indexed="8"/>
        <rFont val="Arial"/>
        <family val="2"/>
      </rPr>
      <t>spp.)</t>
    </r>
  </si>
  <si>
    <t>Baga de Sabugueiro</t>
  </si>
  <si>
    <t>Beringelas</t>
  </si>
  <si>
    <r>
      <t>Castanhas (</t>
    </r>
    <r>
      <rPr>
        <i/>
        <sz val="9"/>
        <color indexed="8"/>
        <rFont val="Arial"/>
        <family val="2"/>
      </rPr>
      <t xml:space="preserve">Castanea </t>
    </r>
    <r>
      <rPr>
        <sz val="9"/>
        <color indexed="8"/>
        <rFont val="Arial"/>
        <family val="2"/>
      </rPr>
      <t>spp.)</t>
    </r>
  </si>
  <si>
    <t>Cebolas e chalotas</t>
  </si>
  <si>
    <t>Cenouras e nabos</t>
  </si>
  <si>
    <t>Cerefólio Fresco ou Refrigerado</t>
  </si>
  <si>
    <t>Cerejas</t>
  </si>
  <si>
    <r>
      <t xml:space="preserve">Chicórias </t>
    </r>
    <r>
      <rPr>
        <i/>
        <sz val="9"/>
        <color indexed="8"/>
        <rFont val="Arial"/>
        <family val="2"/>
      </rPr>
      <t>Witloof</t>
    </r>
    <r>
      <rPr>
        <sz val="9"/>
        <color indexed="8"/>
        <rFont val="Arial"/>
        <family val="2"/>
      </rPr>
      <t xml:space="preserve"> (</t>
    </r>
    <r>
      <rPr>
        <i/>
        <sz val="9"/>
        <color indexed="8"/>
        <rFont val="Arial"/>
        <family val="2"/>
      </rPr>
      <t>Cichorium intybus</t>
    </r>
    <r>
      <rPr>
        <sz val="9"/>
        <color indexed="8"/>
        <rFont val="Arial"/>
        <family val="2"/>
      </rPr>
      <t xml:space="preserve"> var.</t>
    </r>
    <r>
      <rPr>
        <i/>
        <sz val="9"/>
        <color indexed="8"/>
        <rFont val="Arial"/>
        <family val="2"/>
      </rPr>
      <t xml:space="preserve"> foliosum</t>
    </r>
    <r>
      <rPr>
        <sz val="9"/>
        <color indexed="8"/>
        <rFont val="Arial"/>
        <family val="2"/>
      </rPr>
      <t>)</t>
    </r>
  </si>
  <si>
    <r>
      <t xml:space="preserve">Cogumelos do género </t>
    </r>
    <r>
      <rPr>
        <i/>
        <sz val="9"/>
        <color indexed="8"/>
        <rFont val="Arial"/>
        <family val="2"/>
      </rPr>
      <t>Agaricus</t>
    </r>
  </si>
  <si>
    <t>Couve branca e couve roxa</t>
  </si>
  <si>
    <t>Couve-de-bruxelas</t>
  </si>
  <si>
    <t>Damascos</t>
  </si>
  <si>
    <t>Duriangos (duriões)</t>
  </si>
  <si>
    <r>
      <t>Ervilhas (</t>
    </r>
    <r>
      <rPr>
        <i/>
        <sz val="9"/>
        <color indexed="8"/>
        <rFont val="Arial"/>
        <family val="2"/>
      </rPr>
      <t>Pisum sativum</t>
    </r>
    <r>
      <rPr>
        <sz val="9"/>
        <color indexed="8"/>
        <rFont val="Arial"/>
        <family val="2"/>
      </rPr>
      <t>)</t>
    </r>
  </si>
  <si>
    <t>Espargos (aspargos)</t>
  </si>
  <si>
    <t>Espinafres, espinafres-da-nova-zelândia e espinafres gigantes</t>
  </si>
  <si>
    <t>Estragão Fresco ou Refrigerado</t>
  </si>
  <si>
    <r>
      <t>Feijões (</t>
    </r>
    <r>
      <rPr>
        <i/>
        <sz val="9"/>
        <color indexed="8"/>
        <rFont val="Arial"/>
        <family val="2"/>
      </rPr>
      <t xml:space="preserve">Vigna </t>
    </r>
    <r>
      <rPr>
        <sz val="9"/>
        <color indexed="8"/>
        <rFont val="Arial"/>
        <family val="2"/>
      </rPr>
      <t>spp.</t>
    </r>
    <r>
      <rPr>
        <i/>
        <sz val="9"/>
        <color indexed="8"/>
        <rFont val="Arial"/>
        <family val="2"/>
      </rPr>
      <t xml:space="preserve">, Phaseolus </t>
    </r>
    <r>
      <rPr>
        <sz val="9"/>
        <color indexed="8"/>
        <rFont val="Arial"/>
        <family val="2"/>
      </rPr>
      <t>spp.)</t>
    </r>
  </si>
  <si>
    <t>Framboesas, amoras, incluindo as silvestres, e amoras-framboesas</t>
  </si>
  <si>
    <t>Funcho</t>
  </si>
  <si>
    <t>Laranjas</t>
  </si>
  <si>
    <r>
      <t>Limões (</t>
    </r>
    <r>
      <rPr>
        <i/>
        <sz val="9"/>
        <color indexed="8"/>
        <rFont val="Arial"/>
        <family val="2"/>
      </rPr>
      <t>Citrus limon, Citrus limonum</t>
    </r>
    <r>
      <rPr>
        <sz val="9"/>
        <color indexed="8"/>
        <rFont val="Arial"/>
        <family val="2"/>
      </rPr>
      <t>) e limas (</t>
    </r>
    <r>
      <rPr>
        <i/>
        <sz val="9"/>
        <color indexed="8"/>
        <rFont val="Arial"/>
        <family val="2"/>
      </rPr>
      <t>Citrus aurantifolia, Citrus latifolia</t>
    </r>
    <r>
      <rPr>
        <sz val="9"/>
        <color indexed="8"/>
        <rFont val="Arial"/>
        <family val="2"/>
      </rPr>
      <t>)</t>
    </r>
  </si>
  <si>
    <t>Maçãs</t>
  </si>
  <si>
    <t>Manjericão, melissa, hortelã, origanum vulgare (orégão/manjerona silvestre), alecrim, salva, frescos ou refrigerados</t>
  </si>
  <si>
    <t>Marmelos</t>
  </si>
  <si>
    <t>Medronho</t>
  </si>
  <si>
    <t>Melancias</t>
  </si>
  <si>
    <t xml:space="preserve">Misturas constituídas exclusivamente de frutas de casca rija das posições 0801 e 0802 </t>
  </si>
  <si>
    <t>Morangos</t>
  </si>
  <si>
    <t>Nectarinas</t>
  </si>
  <si>
    <t>Noz de macadâmia</t>
  </si>
  <si>
    <t>Nozes</t>
  </si>
  <si>
    <t>Outras alfaces</t>
  </si>
  <si>
    <t>Outras espécies de chicória</t>
  </si>
  <si>
    <t xml:space="preserve">Outras frutas de casca rija, com excepção das nozes de areca (ou de bétel) e das nozes de cola da subposição 08029020 </t>
  </si>
  <si>
    <t xml:space="preserve">Outras frutas frescas </t>
  </si>
  <si>
    <t>Outras raízes comestíveis</t>
  </si>
  <si>
    <t>Outros citrinos</t>
  </si>
  <si>
    <t>Outros cogumelos e trufas</t>
  </si>
  <si>
    <t>Outros legumes de vagem</t>
  </si>
  <si>
    <t>Outros melões</t>
  </si>
  <si>
    <t>Outros pêssegos</t>
  </si>
  <si>
    <r>
      <t xml:space="preserve">Outros produtos comestíveis do género </t>
    </r>
    <r>
      <rPr>
        <i/>
        <sz val="9"/>
        <color indexed="8"/>
        <rFont val="Arial"/>
        <family val="2"/>
      </rPr>
      <t>Brassica</t>
    </r>
  </si>
  <si>
    <t>Outros produtos hortícolas</t>
  </si>
  <si>
    <t>Papaias (mamões)</t>
  </si>
  <si>
    <r>
      <t>Pepininhos (</t>
    </r>
    <r>
      <rPr>
        <i/>
        <sz val="9"/>
        <color indexed="8"/>
        <rFont val="Arial"/>
        <family val="2"/>
      </rPr>
      <t>cornichons</t>
    </r>
    <r>
      <rPr>
        <sz val="9"/>
        <color indexed="8"/>
        <rFont val="Arial"/>
        <family val="2"/>
      </rPr>
      <t>)</t>
    </r>
  </si>
  <si>
    <t>Pepinos</t>
  </si>
  <si>
    <t>Pêras</t>
  </si>
  <si>
    <t>Physalis</t>
  </si>
  <si>
    <t>Pimentos doces ou pimentões</t>
  </si>
  <si>
    <t xml:space="preserve">Plátanos, frescos </t>
  </si>
  <si>
    <t xml:space="preserve">Plátanos, secos </t>
  </si>
  <si>
    <t>Quivis</t>
  </si>
  <si>
    <r>
      <t>Saladas, excepto alfaces (</t>
    </r>
    <r>
      <rPr>
        <i/>
        <sz val="9"/>
        <color indexed="8"/>
        <rFont val="Arial"/>
        <family val="2"/>
      </rPr>
      <t>Lactuca sativa</t>
    </r>
    <r>
      <rPr>
        <sz val="9"/>
        <color indexed="8"/>
        <rFont val="Arial"/>
        <family val="2"/>
      </rPr>
      <t>) e chicórias (</t>
    </r>
    <r>
      <rPr>
        <i/>
        <sz val="9"/>
        <color indexed="8"/>
        <rFont val="Arial"/>
        <family val="2"/>
      </rPr>
      <t xml:space="preserve">Cichorium </t>
    </r>
    <r>
      <rPr>
        <sz val="9"/>
        <color indexed="8"/>
        <rFont val="Arial"/>
        <family val="2"/>
      </rPr>
      <t xml:space="preserve">spp.) </t>
    </r>
  </si>
  <si>
    <t>Segurelha Fresca ou Refrigerada</t>
  </si>
  <si>
    <r>
      <t xml:space="preserve">Tangerinas, mandarinas e </t>
    </r>
    <r>
      <rPr>
        <i/>
        <sz val="9"/>
        <color indexed="8"/>
        <rFont val="Arial"/>
        <family val="2"/>
      </rPr>
      <t>satsumas</t>
    </r>
    <r>
      <rPr>
        <sz val="9"/>
        <color indexed="8"/>
        <rFont val="Arial"/>
        <family val="2"/>
      </rPr>
      <t xml:space="preserve">; clementinas, </t>
    </r>
    <r>
      <rPr>
        <i/>
        <sz val="9"/>
        <color indexed="8"/>
        <rFont val="Arial"/>
        <family val="2"/>
      </rPr>
      <t>wilkings</t>
    </r>
    <r>
      <rPr>
        <sz val="9"/>
        <color indexed="8"/>
        <rFont val="Arial"/>
        <family val="2"/>
      </rPr>
      <t xml:space="preserve"> e outros citrinos híbridos semelhantes </t>
    </r>
  </si>
  <si>
    <t xml:space="preserve">Tomates, frescos ou refrigerados </t>
  </si>
  <si>
    <t xml:space="preserve">Tomilho, fresco ou refrigerado </t>
  </si>
  <si>
    <t>Toranjas e pomelos</t>
  </si>
  <si>
    <t xml:space="preserve">Uvas, frescas, de mesa </t>
  </si>
  <si>
    <t>Outros</t>
  </si>
  <si>
    <t>Pistácios</t>
  </si>
  <si>
    <t>DOCES, GELEIAS, "MARMELADES", PURÉS E PASTAS DE FRUTAS, OBTIDOS POR COZIMENTO, COM OU SEM ADIÇÃO DE AÇÚCAR OU DE OUTROS EDULCORANTES</t>
  </si>
  <si>
    <t>FIGOS, SECOS</t>
  </si>
  <si>
    <t>FRUTAS CONSERVADAS TRANSITORIAMENTE, POR EXEMPLO: COM GÁS SULFUROSO OU ÁGUA SALGADA, SULFURADA OU ADICIONADA DE OUTRAS SUBSTÂNCIAS DESTINADAS A ASSEGURAR TRANSITORIAMENTE A SUA CONSERVAÇÃO, MAS IMPRÓPRIAS PARA ALIMENTAÇÃO NESSE ESTADO, COM EXCLUSÃO DAS BANANAS CONSERVADAS TRANSITORIAMENTE DA SUBPOSIÇÃO EX 0812 90 98</t>
  </si>
  <si>
    <t>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t>
  </si>
  <si>
    <t>FRUTAS SECAS, EXCETO DAS POSIÇÕES 0801 A 0806; MISTURAS DE FRUTAS SECAS OU DE FRUTAS DE CASCA RIJA DO PRESENTE CAPÍTULO, COM EXCLUSÃO DAS MISTURAS CONSTITUÍDAS EXCLUISIVAMENTE POR FRUTAS DE CASCA RIJA DAS POSIÇÕES 0801 E 0802 CLASSIFIÁVEIS NAS SUBPOSIÇÕES 0813 50 31 E 0813 50 39</t>
  </si>
  <si>
    <t>FRUTAS, NÃO COZIDAS OU COZIDAS EM ÁGUA OU VAPOR, CONGELADAS, MESMO ADICIONADAS DE AÇUCAR OU DE OUTROS EDULCORANTES</t>
  </si>
  <si>
    <t>MATÉRIAS PÉCTICAS, PECTINATOS</t>
  </si>
  <si>
    <t>PRODUTOS HORTÍCOLAS CONSERVADOS TRANSITORIAMENTE, POR EXEMPLO: COM GÁS SULFUROSO OU ÁGUA SALGADA, SULFURADA OU ADICIONADA DE OUTRAS SUBSTÂNCIAS DESTINADAS A ASSEGURAR TRANSITORIAMENTE A SUA CONSERVAÇÃO, MAS IMPRÓPRIOS PARA A ALIMENTAÇÃO NESTE ESTADO, COM EXCLUSÃO DAS AZEITONAS DA SUBPOSIÇÃO 0711 20, DOS PIMENTOS DOS GÉNEROS CAPSICUM OU PIMENTA DA SUBPOSIÇÃO 0711 90 30</t>
  </si>
  <si>
    <t>PRODUTOS HORTÍCOLAS PREPARADOS OU CONSERVADOS, CONGELADOS (EXCETO EM VINAGRE OU ÁCIDO ACÉTICO, CONSERVADOS EM AÇÚCAR, ASSIM COMO, TOMATES, COGUMELOS E TRUFAS) COM EXECEÇÃO DOS PRODUTOS DA POSIÇÃO 2006</t>
  </si>
  <si>
    <t>PRODUTOS HORTÍCOLAS PREPARADOS OU CONSERVADOS, NÃO CONGELADOS (EXCETO EM VINAGRE OU ÁCIDO ACÉTICO, CONSERVADOS EM AÇÚCAR, ASSIM COMO, TOMATES, COGUMELOS E TRUFAS) COM EXCEÇÃO DOS PRODUTOS DA POSIÇÃO 2006</t>
  </si>
  <si>
    <t>PRODUTOS HORTÍCOLAS SECOS, MESMO CORTADOS EM PEDAÇOS OU FATIAS, OU AINDA TRITURADOS OU EM PÓ, MAS SEM QUALQUER OUTRO PREPARO, COM EXCLUSÃO DAS BATATAS DESIDRATADAS POR SECAGEM ARTIFICIAL AO CALOR, IMPRÓPRIAS PARA ALIMENTAÇÃO HUMANA, DA SUBPOSIÇÃO EX 0712 90 05, DO MILHO DOCE DAS SUBPOSIÇÃO 0712 90 11 E 0712 90 19 E DAS AZEITONAS DA SUBPOSIÇÃO EX 0712 90 90</t>
  </si>
  <si>
    <t>PRODUTOS HORTÍCOLAS, FRUTAS E OUTRAS PARTES COMESTÍVEIS DE PLANTAS, PREPARADOS OU CONSERVADOS, EM VINAGRE OU EM ÁCIDO ACÉTICO, COM EXCLUSÃO DE : FRUTOS DO GÉNERO CPSICUM, EXCETO PIMENTOS DOCES OU PIMENTÕES, DA SUBPOSIÇÃO 2001 90 20; MILHO DOCE (ZEA MAYS VAR. SACCHATARATA) DA SUBPOSIÇÃO 2001 90 30; INHAMES, BATATAS-DOCES E PARTES COMESTIVEIS SEMELHANTES DE PLANTAS, DE TEOR, EM PESO, DE AMIDO OU DE FÉCULA IGUAL OU SUPERIOR A 5% DA SUBPOSIÇÃO DA SUBPOSIÇÃO 2001 90 40; PALMITOS DA SUBPOSIÇÃO EX 2001 90 92; AZEITONAS DA SUBPOSIÇÃO 2001 90 65; FOLHAS DE VIDEIRA, REBENTOS DE LÚPULO E OUTRAS PARTES SEMELHANTES COMESTÍVEIS DE PLANTAS, DA SUBPOSIÇÃO EX 2001 90 97</t>
  </si>
  <si>
    <t>PRODUTOS HORTÍCOLAS, FRUTAS, CASCAS DE FRUTAS E OUTRAS PARTES DE PLANTAS, CONSERVADOS EM AÇÚCAR (PASSADOS POR CALDA, GLACEADOS OU CRISTALIZADOS) COM EXCLUSÃO DAS BANANAS CONSERVADAS COM AÇUCAR, DAS SUBPOSIÇÕES EX 2006 00 38 E EX 2006 00 99</t>
  </si>
  <si>
    <t>PRODUTOS HORTÍCOLAS, NÃO COZIDOS OU COZIDOS EM ÁGUA OU VAPOR, CONGELADOS, COM A EXCLUSÃO DO MILHO DOCE DA SUBPOSIÇÃO 0710 40 00, DAS AZEITONAS DA SUBPOSIÇÃO 0710 80 10 E DOS PIMENTOS DOS GÉNEROS CAPSICUM OU PIMENTA DA SUBPOSIÇÃO 0710 80 59</t>
  </si>
  <si>
    <t>SUMOS DE FRUTAS, INCLUÍDOS OS MOSTOS DE UVAS, OU DE PRODUTOS HORTÍCOLAS NÃO FERMENTADOS, SEM ADIÇÃO DE ÁLCOOL, COM OU SEM ADIÇÃO DE AÇÚCAR OU DE OUTROS EDULCORANTES</t>
  </si>
  <si>
    <t>UVAS SECAS (PASSAS)</t>
  </si>
  <si>
    <t>ALIMENTOS PARA CÃES E GATOS, ACONDICIONADOS PARA VENDA A RETALHO, CONTENDO GLICOSE OU XAROPE DE GLICOSE, MALTODEXTRINA OU XAROPE DE MALTODEXTRINA</t>
  </si>
  <si>
    <t>ALIMENTOS PARA CÃES E GATOS, ACONDICIONADOS PARA VENDA A RETALHO, CONTENDO GLICOSE OU XAROPE DE GLICOSE, MALTODEXTRINA OU XAROPE DE MALTODEXTRINA, DE TEOR, EM PESO DE AMIDO OU FÉCULA &gt; 30% E DE TEOR, EM PESO, DE PRODUTOS LÁCTEOS = &gt; 50%</t>
  </si>
  <si>
    <t>ALIMENTOS PARA CÃES E GATOS, ACONDICIONADOS PARA VENDA A RETALHO, CONTENDO GLICOSE OU XAROPE DE GLICOSE, MALTODEXTRINA OU XAROPE DE MALTODEXTRINA, DE TEOR, EM PESO, DE AMIDO OU DE FÉCULA &gt; 10% MAS = &lt; 30%, E DE TEOR, EM PESO, DE PRODUTOS LÁCTEOS = &gt; 50%</t>
  </si>
  <si>
    <t>ALIMENTOS PARA CÃES E GATOS, ACONDICIONADOS PARA VENDA A RETALHO, NÃO CONTENDO AMIDO, FÉCULA, GLICOSE OU XAROPE DE GLICOSE, MALTODEXTRINA OU XAROPE DE MALTODEXTRINA, MAS CONTENDO PRODUTOS LÁCTEOS</t>
  </si>
  <si>
    <t>LACTOSE E XAROPE DE LACTOSE, SEM ADIÇÃO DE AROMATIZANTES OU DE CORANTES, QUE CONTENHAM EM EM PESO &lt; 99% DE LACTOSE, EXPRESSOS EM LACTOSE ANIDRA, CALCULADO SOBRE A MATÉRIA SECA</t>
  </si>
  <si>
    <t>LEITE E NATA, CONCENTRADOS OU ADICIONADOS DE AÇÚCAR OU DE OUTROS EDULCORANTES</t>
  </si>
  <si>
    <t>LEITE E NATA, NÃO CONCENTRADOS NEM ADICIONADOS DE AÇÚCAR OU DE OUTROS EDULCORANTES</t>
  </si>
  <si>
    <t>LEITE, LEITELHO E NATA COALHADOS, IOGURTE, QUEFIR E OUTROS LEITE E NATAS FERMENTADOS OU ACIDIFICADOS, MESMO CONCENTRADOS OU ADICIONADOS DE AÇUCAR OU DE OUTROS EDULCORANTES, NÃO AROMATIZADOS NEM ADICIONADOS DE FRUTAS OU DE CACAU</t>
  </si>
  <si>
    <t>MANTEIGAS E OUTRAS MATÉRIAS GORDAS PROVENIENTES DO LEITE; PASTA DE BARRAR (ESPALHAR), DE PRODUTOS PROVENIENTES DO LEITE DE TEOR DE MATÉRIAS GORDAS SUPERIOR A 75% MAS INFERIOR A 80%</t>
  </si>
  <si>
    <t>PREPARAÇÕES DOS TIPOS UTILIZADOS NA ALIMENTAÇÃO DE ANIMAIS</t>
  </si>
  <si>
    <t>QUEIJOS E REQUEIJÃO</t>
  </si>
  <si>
    <t>SORO DE LEITE, MESMO CONCENTRADO OU ADICIONADO DE AÇÚCAR OU DE OUTROS EDULCORANTES; PRODUTOS CONSTITUÍDOS POR COMPONENTES NATURAIS DO LEITE, MESMO ADICIONADOS DE AÇÚCAR OU DE OUTROS EDULCORANTES NÃO ESPECIFICADOS NEM COMPREENDIDOS EM OUTRAS POSIÇÕES</t>
  </si>
  <si>
    <t>XAROPE DE LACTOSE, AROMATIZADO OU ACONDICIONADO DE CORANTES</t>
  </si>
  <si>
    <t>CONES DE LÚPULO, FRESCOS OU SECOS, MESMO TRITURADOS BOU MOÍDOS OU EM PELLETS; LUPULINA</t>
  </si>
  <si>
    <t>CONES DE LÚPULO, FRESCOS OU SECOS, MESMO TRITURADOS OU  MOÍDOS OU EM "PELLETS"; LUPULINA</t>
  </si>
  <si>
    <t>SUCOS E EXTRATOS, VEGETAIS DE LÚPULO</t>
  </si>
  <si>
    <t>OVOS COM CASCA, FRESCOS, DE AVES DOMÉSTICAS (EXCETO OVOS DA ESPÉCIE GALLUS DOMESTICUS E OVOS FERTILIZADOS PARA INCUBAÇÃO)</t>
  </si>
  <si>
    <t>OVOS DE AVES DOMÉSTICAS, COM CASCA CONSERVADOS OU COZIDOS</t>
  </si>
  <si>
    <t>OVOS DE AVES DOMÉSTICAS, CONSERVADOS OU COZIDOS</t>
  </si>
  <si>
    <t>OVOS DE AVES, SEM CASCA, E GEMAS DE OVOS, FRESCOS, SECOS, COZIDOS EM ÁGUA OU VAPOR, MOLDADOS, CONGELADOS OU CONSERVADOS DE OUTRO MODO, MESMO ADICIONADOS DE AÇÚCAR OU DE OUTROS EDULCORANTES, EXCETO OS IMPRÓPRIOS PARA USOS ALIMENTARES</t>
  </si>
  <si>
    <t>OVOS FERTILIZADOS DE AVES DOMÉSTICAS, PARA INCUBAÇÃO (EXCETO DE PERUAS OU DE GANSAS)</t>
  </si>
  <si>
    <t>OVOS FERTILIZADOS DE PERUAS OU DE GANSAS, PARA INCUBAÇÃO</t>
  </si>
  <si>
    <t xml:space="preserve">CERAS DE ABELHA </t>
  </si>
  <si>
    <t>GELEIA REAL E PRÓPOLIS, COMESTÍVEIS</t>
  </si>
  <si>
    <t>GELEIA REAL E PRÓPOLIS, IMPRÓPRIOS PARA ALIMENTAÇÃO HUMANA</t>
  </si>
  <si>
    <t>PÓLEN</t>
  </si>
  <si>
    <t>AMENDOINS NÃO TORRADOS NEM DE OUTRO MODO COZIDOS, MESMO DESCASCADOS OU TRITURADOS, PARA SEMENTEIRA</t>
  </si>
  <si>
    <t>FEIJÃO-ADZUKI "PHASEOLUS OU VIGNA ANGULARIS", SECO, EM GRÃO, MESMO PELADO OU PARTIDO</t>
  </si>
  <si>
    <t>FEIJÕES "VIGNA SPP. E PHASEOLUS SPP.", SECOS, EM GRÃO, MESMO PELADOS OU PARTIDOS (EXCETO FEIJÕES DAS ESPÉCIES VIGNA MUNGO "L", HEPPER OU VIGNA RADIATA "L" WILCZEK, FEIJÃO ADZUKI, FEIJÃO COMUM, FEIJÃO-BAMBARA E FEIJÃO-FRADINHO)</t>
  </si>
  <si>
    <t>MILHO DOCE HÍBRIDO "ZEA MAYS VAR. SACCHARATA", PARA SEMENTEIRA</t>
  </si>
  <si>
    <t>MILHO, PARA SEMENTEIRA</t>
  </si>
  <si>
    <t>SEMENTES DE NABO SILVESTRE OU DE COLZA, COM ALTO TEOR DE ÁCIDO ERÚCICO "QUE FORNECEM UM ÓLEO FIXO, COM UM TEOR EM PESO, DE ÁCIDO ERÚCICO = &gt; 2%  E UM COMPONENTE SÓLIDO QUE CONTÉM = &gt; 30 MICROMOLES/G DE GLUCOSINOLATOS", MESMO TRITURADAS</t>
  </si>
  <si>
    <t>SEMENTES DE NABO SILVESTRE OU DE COLZA, MESMO TRITURADAS PARA SEMENTEIRA</t>
  </si>
  <si>
    <t>OUTRAS SEMENTES E FRUTOS OLEAGINOSOS, MESMO TRITURADOS PARA SEMENTEIRA</t>
  </si>
  <si>
    <t>SEMENTES, FRUTOS E ESPOROS PARA SEMENTEIRA</t>
  </si>
  <si>
    <t xml:space="preserve">ÁGUA-PÉ </t>
  </si>
  <si>
    <t>BAGAÇO DE UVAS</t>
  </si>
  <si>
    <t>BORRAS DE VINHO</t>
  </si>
  <si>
    <t>BORRAS DE VINHO (EXCETO DE TEOR ALCOÓLICO TOTAL = &lt; 7,9% E DE TEOR, EM PESO, DE MATÉRIA SECA = &gt; 25%)</t>
  </si>
  <si>
    <t>VINAGRES DE VINHO</t>
  </si>
  <si>
    <t xml:space="preserve">VINHO </t>
  </si>
  <si>
    <t>VINHOS DE UVAS FRESCAS, INCLUÍDOS OS VINHOS ENRIQUECIDOS COM ÁLCOOL; MOSTO DE UVAS EXCLUÍDOS OS DA POSIÇÃO 2009</t>
  </si>
  <si>
    <t>Abacates</t>
  </si>
  <si>
    <t>Açafrão</t>
  </si>
  <si>
    <t>Alfarroba</t>
  </si>
  <si>
    <t>Couve-flor e brócolos</t>
  </si>
  <si>
    <t>Figos, frescos</t>
  </si>
  <si>
    <t>Goiabas, mangas e mangostões</t>
  </si>
  <si>
    <t>Confirmar se existem em Prod e Relacionar com o setor</t>
  </si>
  <si>
    <t>Descrição Diferente</t>
  </si>
  <si>
    <t>OK</t>
  </si>
  <si>
    <t>Consta da BD Desagregado</t>
  </si>
  <si>
    <t>criar</t>
  </si>
  <si>
    <t>Está desagregado com e sem casca</t>
  </si>
  <si>
    <t>está desagregado com e sem casca….</t>
  </si>
  <si>
    <t>está desagregado</t>
  </si>
  <si>
    <t>está desagragado</t>
  </si>
  <si>
    <t>está desagregado frescas ou secas , com e sem casca</t>
  </si>
  <si>
    <t>existe melões frescos</t>
  </si>
  <si>
    <t>existe pêssegos frescos</t>
  </si>
  <si>
    <t>está desgregado</t>
  </si>
  <si>
    <t>está desagrgado</t>
  </si>
  <si>
    <t>Descrição RA 2018</t>
  </si>
  <si>
    <t>Descrição a considerar</t>
  </si>
  <si>
    <t>Criar</t>
  </si>
  <si>
    <t>Sumo (suco) de uva (incluindo os mostos de uvas)</t>
  </si>
  <si>
    <t>PILARES DO DIAFRAGMA E DIAFRAGMAS, COMESTÍVEIS, DE BOVINOS, FRESCOS OU REFRIGERADOS</t>
  </si>
  <si>
    <t>Código Setor</t>
  </si>
  <si>
    <t>OUTRAS ALFACES</t>
  </si>
  <si>
    <t>Outras frutas de casca rija, com excepção das nozes de areca (ou de bétel) e das nozes de cola da subposição 08029020</t>
  </si>
  <si>
    <t>OUTRAS PREPARAÇÕES E CONSERVAS DE CARNE OU MIUDEZAS, DA ESPÉCIE BOVINA, COM EXCLUSÃO DAS NÃO COZIDAS E DAS MISTURAS DE CARNE OU DE MIUDEZAS COZIDAS E DE CARNE OU DE MIUDEZAS NÃO COZIDAS</t>
  </si>
  <si>
    <t>SUMO (SUCO) DE UVA (INCLUINDO OS MOSTOS DE UVAS)</t>
  </si>
  <si>
    <t>NIF Produtor</t>
  </si>
  <si>
    <t>Ano de Referência</t>
  </si>
  <si>
    <t>Origem das Entregas</t>
  </si>
  <si>
    <t>Entregas na OP</t>
  </si>
  <si>
    <t>Entregas fora da OP</t>
  </si>
  <si>
    <t>Entregas em Outra OP</t>
  </si>
  <si>
    <t>Vendas Diretas</t>
  </si>
  <si>
    <t>Observações</t>
  </si>
  <si>
    <t>nif</t>
  </si>
  <si>
    <t>entregasOP</t>
  </si>
  <si>
    <t>entregasForaOP</t>
  </si>
  <si>
    <t>entregasOutOP</t>
  </si>
  <si>
    <t>vendasDiretas</t>
  </si>
  <si>
    <t>Códido Prod</t>
  </si>
  <si>
    <t>Setor de Entregas</t>
  </si>
  <si>
    <t>Produto Entregue</t>
  </si>
  <si>
    <t>BATATA DOCE</t>
  </si>
  <si>
    <t>0000000714</t>
  </si>
  <si>
    <t>COUVE FLOR</t>
  </si>
  <si>
    <t>NABOS</t>
  </si>
  <si>
    <t>Cód. Origem</t>
  </si>
  <si>
    <t>Cód. Tipo Cert.</t>
  </si>
  <si>
    <t>PREPARAÇÕES E CONSERVAS, DE CARNES OU DE MIUDEZAS, NÃO COZIDAS, CONTENDO CARNE OU MIUDEZAS DE BOVINOS, INCLUÍDAS AS MISTURAS DE CARNES OU DE MIUDEZAS COZIDAS, E DE CARNES OU DE MIUDEZAS, NÃO COZIDAS, DE BOVINOS</t>
  </si>
  <si>
    <t>OUTRAS FRUTAS FRESCAS</t>
  </si>
  <si>
    <t>ÁGUA-PÉ</t>
  </si>
  <si>
    <t>ABOBTRANS</t>
  </si>
  <si>
    <t>ABÓBORAS PARA TRANSFORMAÇÃO</t>
  </si>
  <si>
    <t>ABORINHAT</t>
  </si>
  <si>
    <t>ABOBORINHAS PARA TRANSFORMAÇÃO</t>
  </si>
  <si>
    <t>BERTRANS</t>
  </si>
  <si>
    <t>BERINGELAS PARA TRANSFORMAÇÃO</t>
  </si>
  <si>
    <t>CFLORTRAN</t>
  </si>
  <si>
    <t>COUVE FLOR PARA TRANSFORMAÇÃO</t>
  </si>
  <si>
    <t>FAVAS</t>
  </si>
  <si>
    <t>Indicação Área</t>
  </si>
  <si>
    <t>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</si>
</sst>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hh:mm:ss"/>
    <numFmt numFmtId="165" formatCode="dd\/mm\/yyyy"/>
    <numFmt numFmtId="166" formatCode="dd\/mm\/yyyy\ hh:mm:ss"/>
    <numFmt numFmtId="167" formatCode="0.000"/>
  </numFmts>
  <fonts count="27" x14ac:knownFonts="1">
    <font>
      <sz val="11"/>
      <color theme="1"/>
      <name val="Calibri"/>
      <family val="2"/>
      <scheme val="minor"/>
    </font>
    <font>
      <sz val="8"/>
      <color theme="1"/>
      <name val="Calibri"/>
      <family val="2"/>
      <scheme val="minor"/>
    </font>
    <font>
      <sz val="10"/>
      <name val="Arial"/>
      <family val="2"/>
    </font>
    <font>
      <sz val="11"/>
      <color theme="1"/>
      <name val="Calibri"/>
      <family val="2"/>
    </font>
    <font>
      <sz val="8"/>
      <color rgb="FF000000"/>
      <name val="Calibri Light"/>
      <family val="2"/>
    </font>
    <font>
      <sz val="11"/>
      <color theme="1"/>
      <name val="Calibri"/>
      <family val="2"/>
      <scheme val="minor"/>
    </font>
    <font>
      <sz val="10"/>
      <name val="Arial"/>
      <family val="2"/>
    </font>
    <font>
      <sz val="10"/>
      <name val="Arial"/>
      <family val="2"/>
      <charset val="1"/>
    </font>
    <font>
      <sz val="9"/>
      <color theme="1"/>
      <name val="Calibri"/>
      <family val="2"/>
      <scheme val="minor"/>
    </font>
    <font>
      <sz val="9"/>
      <color theme="1"/>
      <name val="Calibri"/>
      <family val="2"/>
    </font>
    <font>
      <b/>
      <sz val="9"/>
      <color theme="0"/>
      <name val="Calibri"/>
      <family val="2"/>
    </font>
    <font>
      <b/>
      <sz val="11"/>
      <color theme="0" tint="-4.9989318521683403E-2"/>
      <name val="Calibri"/>
      <family val="2"/>
    </font>
    <font>
      <sz val="11"/>
      <color indexed="8"/>
      <name val="Calibri"/>
      <family val="2"/>
    </font>
    <font>
      <b/>
      <sz val="11"/>
      <color theme="0"/>
      <name val="Calibri"/>
      <family val="2"/>
    </font>
    <font>
      <b/>
      <sz val="8"/>
      <color theme="1"/>
      <name val="Calibri"/>
      <family val="2"/>
      <scheme val="minor"/>
    </font>
    <font>
      <b/>
      <sz val="9"/>
      <name val="Calibri"/>
      <family val="2"/>
    </font>
    <font>
      <sz val="8"/>
      <color rgb="FFFF0000"/>
      <name val="Calibri"/>
      <family val="2"/>
      <scheme val="minor"/>
    </font>
    <font>
      <sz val="9"/>
      <name val="Calibri"/>
      <family val="2"/>
    </font>
    <font>
      <b/>
      <sz val="9"/>
      <color theme="1"/>
      <name val="Calibri"/>
      <family val="2"/>
      <scheme val="minor"/>
    </font>
    <font>
      <b/>
      <sz val="9"/>
      <color indexed="8"/>
      <name val="Arial"/>
      <family val="2"/>
    </font>
    <font>
      <sz val="9"/>
      <color indexed="8"/>
      <name val="Arial"/>
      <family val="2"/>
    </font>
    <font>
      <i/>
      <sz val="9"/>
      <color indexed="8"/>
      <name val="Arial"/>
      <family val="2"/>
    </font>
    <font>
      <sz val="9"/>
      <name val="Arial"/>
      <family val="2"/>
    </font>
    <font>
      <sz val="8"/>
      <color rgb="FF000000"/>
      <name val="Calibri Light"/>
      <family val="2"/>
    </font>
    <font>
      <sz val="8"/>
      <color theme="1"/>
      <name val="Calibri"/>
      <family val="2"/>
      <scheme val="minor"/>
    </font>
    <font>
      <sz val="8"/>
      <color rgb="FF000000"/>
      <name val="Calibri Light"/>
      <family val="2"/>
    </font>
    <font>
      <sz val="8"/>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1"/>
        <bgColor indexed="9"/>
      </patternFill>
    </fill>
    <fill>
      <patternFill patternType="solid">
        <fgColor indexed="22"/>
        <bgColor indexed="9"/>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5" tint="0.39997558519241921"/>
        <bgColor indexed="64"/>
      </patternFill>
    </fill>
    <fill>
      <patternFill patternType="solid">
        <fgColor theme="6" tint="0.79998168889431442"/>
        <bgColor indexed="64"/>
      </patternFill>
    </fill>
  </fills>
  <borders count="13">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bottom/>
      <diagonal/>
    </border>
    <border>
      <left/>
      <right style="thick">
        <color theme="0"/>
      </right>
      <top style="thick">
        <color theme="0"/>
      </top>
      <bottom/>
      <diagonal/>
    </border>
  </borders>
  <cellStyleXfs count="10">
    <xf numFmtId="0" fontId="0" fillId="0" borderId="0"/>
    <xf numFmtId="0" fontId="2" fillId="0" borderId="0"/>
    <xf numFmtId="0" fontId="2"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6" fillId="0" borderId="0"/>
    <xf numFmtId="0" fontId="5" fillId="0" borderId="0"/>
    <xf numFmtId="0" fontId="7" fillId="0" borderId="0"/>
    <xf numFmtId="9" fontId="6" fillId="0" borderId="0" applyFont="0" applyFill="0" applyBorder="0" applyAlignment="0" applyProtection="0"/>
  </cellStyleXfs>
  <cellXfs count="137">
    <xf numFmtId="0" fontId="0" fillId="0" borderId="0" xfId="0"/>
    <xf numFmtId="0" fontId="11" fillId="4" borderId="0" xfId="0" applyFont="1" applyFill="1" applyAlignment="1">
      <alignment horizontal="center" vertical="center"/>
    </xf>
    <xf numFmtId="0" fontId="12" fillId="0" borderId="4" xfId="0" applyFont="1" applyBorder="1" applyAlignment="1">
      <alignment horizontal="left" indent="1"/>
    </xf>
    <xf numFmtId="3" fontId="12" fillId="0" borderId="5" xfId="0" applyNumberFormat="1" applyFont="1" applyBorder="1" applyAlignment="1">
      <alignment horizontal="left" indent="1"/>
    </xf>
    <xf numFmtId="0" fontId="12" fillId="0" borderId="5" xfId="0" applyFont="1" applyBorder="1" applyAlignment="1">
      <alignment horizontal="left" indent="1"/>
    </xf>
    <xf numFmtId="0" fontId="13" fillId="5" borderId="6" xfId="0" applyFont="1" applyFill="1" applyBorder="1" applyAlignment="1">
      <alignment vertical="center" wrapText="1"/>
    </xf>
    <xf numFmtId="0" fontId="13" fillId="5" borderId="6"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3" borderId="0" xfId="0" applyFont="1" applyFill="1" applyAlignment="1">
      <alignment vertical="center"/>
    </xf>
    <xf numFmtId="0" fontId="1" fillId="0" borderId="0" xfId="0" applyFont="1" applyAlignment="1">
      <alignment vertical="center" wrapText="1"/>
    </xf>
    <xf numFmtId="0" fontId="10" fillId="5" borderId="6" xfId="0" applyFont="1" applyFill="1" applyBorder="1" applyAlignment="1">
      <alignment vertical="center" wrapText="1"/>
    </xf>
    <xf numFmtId="0" fontId="10" fillId="5" borderId="6" xfId="0" applyFont="1" applyFill="1" applyBorder="1" applyAlignment="1">
      <alignment vertical="center"/>
    </xf>
    <xf numFmtId="0" fontId="8" fillId="0" borderId="0" xfId="0" applyNumberFormat="1" applyFont="1" applyBorder="1"/>
    <xf numFmtId="0" fontId="9" fillId="6" borderId="6" xfId="0" applyFont="1" applyFill="1" applyBorder="1" applyAlignment="1">
      <alignment vertical="center" wrapText="1"/>
    </xf>
    <xf numFmtId="0" fontId="9" fillId="6" borderId="6" xfId="0" applyFont="1" applyFill="1" applyBorder="1" applyAlignment="1">
      <alignment vertical="center"/>
    </xf>
    <xf numFmtId="164" fontId="9" fillId="6" borderId="6" xfId="0" applyNumberFormat="1" applyFont="1" applyFill="1" applyBorder="1" applyAlignment="1">
      <alignment vertical="center"/>
    </xf>
    <xf numFmtId="3" fontId="9" fillId="6" borderId="6" xfId="0" applyNumberFormat="1" applyFont="1" applyFill="1" applyBorder="1" applyAlignment="1">
      <alignment vertical="center"/>
    </xf>
    <xf numFmtId="0" fontId="9" fillId="0" borderId="6" xfId="0" applyFont="1" applyBorder="1" applyAlignment="1">
      <alignment vertical="center" wrapText="1"/>
    </xf>
    <xf numFmtId="0" fontId="9" fillId="0" borderId="6" xfId="0" applyFont="1" applyBorder="1" applyAlignment="1">
      <alignment vertical="center"/>
    </xf>
    <xf numFmtId="164" fontId="9" fillId="0" borderId="6" xfId="0" applyNumberFormat="1" applyFont="1" applyBorder="1" applyAlignment="1">
      <alignment vertical="center"/>
    </xf>
    <xf numFmtId="3" fontId="9" fillId="0" borderId="6" xfId="0" applyNumberFormat="1" applyFont="1" applyBorder="1" applyAlignment="1">
      <alignment vertical="center"/>
    </xf>
    <xf numFmtId="0" fontId="14" fillId="0" borderId="0" xfId="0" applyNumberFormat="1" applyFont="1" applyAlignment="1">
      <alignment vertical="center"/>
    </xf>
    <xf numFmtId="0" fontId="14" fillId="0" borderId="0" xfId="0" applyNumberFormat="1" applyFont="1" applyAlignment="1">
      <alignment vertical="center" wrapText="1"/>
    </xf>
    <xf numFmtId="165" fontId="1" fillId="0" borderId="0" xfId="0" applyNumberFormat="1" applyFont="1" applyAlignment="1">
      <alignment vertical="center"/>
    </xf>
    <xf numFmtId="166" fontId="1" fillId="0" borderId="0" xfId="0" applyNumberFormat="1" applyFont="1" applyAlignment="1">
      <alignment vertical="center"/>
    </xf>
    <xf numFmtId="0" fontId="13" fillId="5" borderId="7" xfId="0" applyFont="1" applyFill="1" applyBorder="1" applyAlignment="1">
      <alignment vertical="center"/>
    </xf>
    <xf numFmtId="0" fontId="3" fillId="6" borderId="7" xfId="0" applyFont="1" applyFill="1" applyBorder="1" applyAlignment="1">
      <alignment vertical="center"/>
    </xf>
    <xf numFmtId="0" fontId="3" fillId="6" borderId="6" xfId="0" applyFont="1" applyFill="1" applyBorder="1" applyAlignment="1">
      <alignment vertical="center" wrapText="1"/>
    </xf>
    <xf numFmtId="0" fontId="3" fillId="6" borderId="6" xfId="0" applyFont="1" applyFill="1" applyBorder="1" applyAlignment="1">
      <alignment vertical="center"/>
    </xf>
    <xf numFmtId="164" fontId="3" fillId="6" borderId="6" xfId="0" applyNumberFormat="1" applyFont="1" applyFill="1" applyBorder="1" applyAlignment="1">
      <alignment vertical="center"/>
    </xf>
    <xf numFmtId="3" fontId="3" fillId="6" borderId="6" xfId="0" applyNumberFormat="1" applyFont="1" applyFill="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164" fontId="3" fillId="0" borderId="6" xfId="0" applyNumberFormat="1" applyFont="1" applyBorder="1" applyAlignment="1">
      <alignment vertical="center"/>
    </xf>
    <xf numFmtId="3" fontId="3" fillId="0" borderId="6" xfId="0" applyNumberFormat="1" applyFont="1" applyBorder="1" applyAlignment="1">
      <alignment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protection locked="0"/>
    </xf>
    <xf numFmtId="0" fontId="1" fillId="2" borderId="0" xfId="0" applyFont="1" applyFill="1" applyAlignment="1">
      <alignment vertical="center"/>
    </xf>
    <xf numFmtId="0" fontId="1" fillId="2" borderId="0" xfId="0" applyFont="1" applyFill="1" applyAlignment="1">
      <alignment vertical="center" wrapText="1"/>
    </xf>
    <xf numFmtId="165" fontId="1" fillId="2" borderId="0" xfId="0" applyNumberFormat="1" applyFont="1" applyFill="1" applyAlignment="1">
      <alignment vertical="center"/>
    </xf>
    <xf numFmtId="0" fontId="1" fillId="2" borderId="0" xfId="0" applyFont="1" applyFill="1" applyAlignment="1">
      <alignment horizontal="right" vertical="center" wrapText="1"/>
    </xf>
    <xf numFmtId="0" fontId="1" fillId="2" borderId="0" xfId="0" applyFont="1" applyFill="1" applyAlignment="1">
      <alignment horizontal="right" vertical="center"/>
    </xf>
    <xf numFmtId="166" fontId="16" fillId="0" borderId="0" xfId="0" applyNumberFormat="1" applyFont="1" applyAlignment="1">
      <alignment vertical="center"/>
    </xf>
    <xf numFmtId="0" fontId="1" fillId="0" borderId="0" xfId="0" applyFont="1" applyAlignment="1">
      <alignment horizontal="right" vertical="center"/>
    </xf>
    <xf numFmtId="0" fontId="17" fillId="0" borderId="10" xfId="0" applyFont="1" applyBorder="1" applyAlignment="1">
      <alignment vertical="center"/>
    </xf>
    <xf numFmtId="0" fontId="17" fillId="0" borderId="10" xfId="0" applyFont="1" applyBorder="1" applyAlignment="1">
      <alignment vertical="center" wrapText="1"/>
    </xf>
    <xf numFmtId="0" fontId="8" fillId="0" borderId="10" xfId="0" applyFont="1" applyBorder="1" applyAlignment="1">
      <alignment vertical="center" wrapText="1"/>
    </xf>
    <xf numFmtId="0" fontId="18" fillId="0" borderId="10" xfId="0" applyFont="1" applyBorder="1" applyAlignment="1">
      <alignment horizontal="center" vertical="center"/>
    </xf>
    <xf numFmtId="0" fontId="19" fillId="0" borderId="10" xfId="6" applyFont="1" applyBorder="1" applyAlignment="1">
      <alignment horizontal="center" vertical="center" wrapText="1"/>
    </xf>
    <xf numFmtId="0" fontId="17" fillId="7" borderId="10" xfId="0" applyFont="1" applyFill="1" applyBorder="1" applyAlignment="1">
      <alignment vertical="center"/>
    </xf>
    <xf numFmtId="0" fontId="17" fillId="7" borderId="10" xfId="0" applyFont="1" applyFill="1" applyBorder="1" applyAlignment="1">
      <alignment vertical="center" wrapText="1"/>
    </xf>
    <xf numFmtId="0" fontId="17" fillId="0" borderId="10" xfId="0" applyFont="1" applyFill="1" applyBorder="1" applyAlignment="1">
      <alignment vertical="center" wrapText="1"/>
    </xf>
    <xf numFmtId="0" fontId="20" fillId="0" borderId="10" xfId="6" applyFont="1" applyBorder="1" applyAlignment="1">
      <alignment vertical="center" wrapText="1"/>
    </xf>
    <xf numFmtId="0" fontId="20" fillId="7" borderId="10" xfId="6" applyFont="1" applyFill="1" applyBorder="1" applyAlignment="1">
      <alignment vertical="center" wrapText="1"/>
    </xf>
    <xf numFmtId="0" fontId="8" fillId="3" borderId="10" xfId="0" applyFont="1" applyFill="1" applyBorder="1" applyAlignment="1">
      <alignment vertical="center" wrapText="1"/>
    </xf>
    <xf numFmtId="0" fontId="20" fillId="3" borderId="10" xfId="6" applyFont="1" applyFill="1" applyBorder="1" applyAlignment="1">
      <alignment vertical="center" wrapText="1"/>
    </xf>
    <xf numFmtId="1" fontId="19" fillId="0" borderId="10" xfId="6" applyNumberFormat="1" applyFont="1" applyBorder="1" applyAlignment="1">
      <alignment horizontal="center" vertical="center" wrapText="1"/>
    </xf>
    <xf numFmtId="1" fontId="17" fillId="0" borderId="10" xfId="0" applyNumberFormat="1" applyFont="1" applyBorder="1" applyAlignment="1">
      <alignment horizontal="right" vertical="center"/>
    </xf>
    <xf numFmtId="1" fontId="17" fillId="7" borderId="10" xfId="0" applyNumberFormat="1" applyFont="1" applyFill="1" applyBorder="1" applyAlignment="1">
      <alignment horizontal="right" vertical="center"/>
    </xf>
    <xf numFmtId="1" fontId="17" fillId="0" borderId="10" xfId="0" applyNumberFormat="1" applyFont="1" applyBorder="1" applyAlignment="1">
      <alignment horizontal="right" vertical="center" wrapText="1"/>
    </xf>
    <xf numFmtId="1" fontId="17" fillId="0" borderId="10" xfId="0" quotePrefix="1" applyNumberFormat="1" applyFont="1" applyBorder="1" applyAlignment="1">
      <alignment horizontal="right" vertical="center" wrapText="1"/>
    </xf>
    <xf numFmtId="1" fontId="20" fillId="0" borderId="10" xfId="6" applyNumberFormat="1" applyFont="1" applyBorder="1" applyAlignment="1">
      <alignment horizontal="left" vertical="center" wrapText="1"/>
    </xf>
    <xf numFmtId="1" fontId="20" fillId="0" borderId="10" xfId="6" applyNumberFormat="1" applyFont="1" applyBorder="1" applyAlignment="1">
      <alignment horizontal="left" vertical="center"/>
    </xf>
    <xf numFmtId="1" fontId="22" fillId="0" borderId="10" xfId="6" applyNumberFormat="1" applyFont="1" applyBorder="1" applyAlignment="1">
      <alignment vertical="center"/>
    </xf>
    <xf numFmtId="1" fontId="20" fillId="3" borderId="10" xfId="6" applyNumberFormat="1" applyFont="1" applyFill="1" applyBorder="1" applyAlignment="1">
      <alignment horizontal="left" vertical="center" wrapText="1"/>
    </xf>
    <xf numFmtId="1" fontId="0" fillId="0" borderId="0" xfId="0" applyNumberFormat="1"/>
    <xf numFmtId="0" fontId="1" fillId="0" borderId="0" xfId="0" applyNumberFormat="1" applyFont="1" applyAlignment="1">
      <alignment vertical="center"/>
    </xf>
    <xf numFmtId="0" fontId="17" fillId="0" borderId="10" xfId="0" applyNumberFormat="1" applyFont="1" applyBorder="1" applyAlignment="1">
      <alignment horizontal="right" vertical="center" wrapText="1"/>
    </xf>
    <xf numFmtId="0" fontId="17" fillId="0" borderId="10" xfId="0" quotePrefix="1" applyNumberFormat="1" applyFont="1" applyBorder="1" applyAlignment="1">
      <alignment horizontal="right" vertical="center" wrapText="1"/>
    </xf>
    <xf numFmtId="0" fontId="17" fillId="0" borderId="10" xfId="0" applyNumberFormat="1" applyFont="1" applyBorder="1" applyAlignment="1">
      <alignment horizontal="right" vertical="center"/>
    </xf>
    <xf numFmtId="0" fontId="17" fillId="0" borderId="10" xfId="0" quotePrefix="1" applyNumberFormat="1" applyFont="1" applyBorder="1" applyAlignment="1">
      <alignment horizontal="right" vertical="center"/>
    </xf>
    <xf numFmtId="0" fontId="1" fillId="0" borderId="0" xfId="0" applyNumberFormat="1" applyFont="1" applyAlignment="1">
      <alignment horizontal="right" vertical="center"/>
    </xf>
    <xf numFmtId="0" fontId="17" fillId="7" borderId="10" xfId="0" applyNumberFormat="1" applyFont="1" applyFill="1" applyBorder="1" applyAlignment="1">
      <alignment horizontal="right" vertical="center" wrapText="1"/>
    </xf>
    <xf numFmtId="0" fontId="0" fillId="0" borderId="0" xfId="0" applyAlignment="1">
      <alignment wrapText="1"/>
    </xf>
    <xf numFmtId="0" fontId="1" fillId="7" borderId="0" xfId="0" applyNumberFormat="1" applyFont="1" applyFill="1" applyAlignment="1">
      <alignment vertical="center"/>
    </xf>
    <xf numFmtId="1" fontId="20" fillId="8" borderId="10" xfId="6" applyNumberFormat="1" applyFont="1" applyFill="1" applyBorder="1" applyAlignment="1">
      <alignment horizontal="left" vertical="center" wrapText="1"/>
    </xf>
    <xf numFmtId="0" fontId="20" fillId="8" borderId="10" xfId="6" applyFont="1" applyFill="1" applyBorder="1" applyAlignment="1">
      <alignment vertical="center" wrapText="1"/>
    </xf>
    <xf numFmtId="0" fontId="0" fillId="8" borderId="0" xfId="0" applyFill="1"/>
    <xf numFmtId="0" fontId="20" fillId="9" borderId="10" xfId="6" applyFont="1" applyFill="1" applyBorder="1" applyAlignment="1">
      <alignment vertical="center" wrapText="1"/>
    </xf>
    <xf numFmtId="0" fontId="1" fillId="0" borderId="0" xfId="0" applyFont="1" applyAlignment="1">
      <alignment horizontal="center" vertical="center" wrapText="1"/>
    </xf>
    <xf numFmtId="0" fontId="1" fillId="7" borderId="0" xfId="0" applyFont="1" applyFill="1" applyAlignment="1">
      <alignment vertical="center"/>
    </xf>
    <xf numFmtId="0" fontId="1" fillId="7" borderId="0" xfId="0" applyFont="1" applyFill="1" applyAlignment="1">
      <alignment vertical="center" wrapText="1"/>
    </xf>
    <xf numFmtId="165" fontId="1" fillId="7" borderId="0" xfId="0" applyNumberFormat="1" applyFont="1" applyFill="1" applyAlignment="1">
      <alignment vertical="center"/>
    </xf>
    <xf numFmtId="0" fontId="23"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1" fillId="0" borderId="0" xfId="0" applyFont="1" applyFill="1" applyAlignment="1">
      <alignment vertical="center"/>
    </xf>
    <xf numFmtId="0" fontId="1" fillId="0" borderId="0" xfId="0" applyFont="1" applyFill="1" applyAlignment="1">
      <alignment vertical="center" wrapText="1"/>
    </xf>
    <xf numFmtId="165" fontId="1" fillId="0" borderId="0" xfId="0" applyNumberFormat="1" applyFont="1" applyFill="1" applyAlignment="1">
      <alignment vertical="center"/>
    </xf>
    <xf numFmtId="0" fontId="1" fillId="0" borderId="0" xfId="0" applyNumberFormat="1" applyFont="1" applyFill="1" applyAlignment="1">
      <alignment vertical="center"/>
    </xf>
    <xf numFmtId="166" fontId="1" fillId="0" borderId="0" xfId="0" applyNumberFormat="1" applyFont="1" applyFill="1" applyAlignment="1">
      <alignment vertical="center"/>
    </xf>
    <xf numFmtId="0" fontId="15" fillId="0" borderId="11"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protection hidden="1"/>
    </xf>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locked="0"/>
    </xf>
    <xf numFmtId="1" fontId="1" fillId="0" borderId="0" xfId="0" applyNumberFormat="1" applyFont="1" applyFill="1" applyAlignment="1" applyProtection="1">
      <alignment vertical="center"/>
    </xf>
    <xf numFmtId="167" fontId="1" fillId="0" borderId="0" xfId="0" applyNumberFormat="1" applyFont="1" applyFill="1" applyAlignment="1" applyProtection="1">
      <alignment horizontal="right" vertical="center"/>
    </xf>
    <xf numFmtId="1" fontId="25" fillId="0" borderId="8" xfId="0" applyNumberFormat="1" applyFont="1" applyFill="1" applyBorder="1" applyAlignment="1" applyProtection="1">
      <alignment horizontal="left" vertical="center" wrapText="1"/>
      <protection locked="0"/>
    </xf>
    <xf numFmtId="1" fontId="25" fillId="0" borderId="1" xfId="0" applyNumberFormat="1" applyFont="1" applyFill="1" applyBorder="1" applyAlignment="1" applyProtection="1">
      <alignment horizontal="left" vertical="center" wrapText="1"/>
      <protection locked="0"/>
    </xf>
    <xf numFmtId="0" fontId="26" fillId="0" borderId="0" xfId="0" applyFont="1" applyFill="1" applyAlignment="1" applyProtection="1">
      <alignment vertical="center"/>
    </xf>
    <xf numFmtId="0" fontId="25" fillId="0" borderId="1" xfId="0" applyNumberFormat="1"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protection locked="0"/>
    </xf>
    <xf numFmtId="0" fontId="26" fillId="0" borderId="0" xfId="0" applyNumberFormat="1" applyFont="1" applyFill="1" applyAlignment="1" applyProtection="1">
      <alignment horizontal="center" vertical="center" wrapText="1"/>
    </xf>
    <xf numFmtId="167" fontId="25" fillId="0" borderId="1" xfId="0" applyNumberFormat="1" applyFont="1" applyFill="1" applyBorder="1" applyAlignment="1" applyProtection="1">
      <alignment horizontal="right" vertical="center"/>
      <protection locked="0"/>
    </xf>
    <xf numFmtId="167" fontId="26" fillId="0" borderId="0" xfId="0" applyNumberFormat="1" applyFont="1" applyFill="1" applyAlignment="1" applyProtection="1">
      <alignment vertical="center"/>
    </xf>
    <xf numFmtId="0" fontId="25" fillId="0" borderId="1" xfId="0" applyFont="1" applyFill="1" applyBorder="1" applyAlignment="1" applyProtection="1">
      <alignment horizontal="left" vertical="center" wrapText="1"/>
      <protection locked="0"/>
    </xf>
    <xf numFmtId="0" fontId="26"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2" fontId="25" fillId="0" borderId="1" xfId="0" applyNumberFormat="1" applyFont="1" applyFill="1" applyBorder="1" applyAlignment="1" applyProtection="1">
      <alignment horizontal="right" vertical="center"/>
    </xf>
    <xf numFmtId="0" fontId="25" fillId="0" borderId="1" xfId="0" applyFont="1" applyFill="1" applyBorder="1" applyAlignment="1" applyProtection="1">
      <alignment horizontal="right" vertical="center"/>
    </xf>
    <xf numFmtId="0" fontId="25" fillId="0" borderId="1" xfId="0" applyFont="1" applyFill="1" applyBorder="1" applyAlignment="1" applyProtection="1">
      <alignment horizontal="center" vertical="center"/>
      <protection locked="0"/>
    </xf>
    <xf numFmtId="1" fontId="25" fillId="0" borderId="12" xfId="0" applyNumberFormat="1" applyFont="1" applyFill="1" applyBorder="1" applyAlignment="1" applyProtection="1">
      <alignment horizontal="left" vertical="center" wrapText="1"/>
      <protection locked="0"/>
    </xf>
    <xf numFmtId="1" fontId="25" fillId="0" borderId="2" xfId="0" applyNumberFormat="1" applyFont="1" applyFill="1" applyBorder="1" applyAlignment="1" applyProtection="1">
      <alignment horizontal="left" vertical="center" wrapText="1"/>
      <protection locked="0"/>
    </xf>
    <xf numFmtId="0" fontId="26" fillId="0" borderId="0" xfId="0" applyFont="1" applyFill="1" applyBorder="1" applyAlignment="1" applyProtection="1">
      <alignment vertical="center"/>
    </xf>
    <xf numFmtId="0" fontId="25" fillId="0" borderId="2" xfId="0" applyNumberFormat="1" applyFont="1" applyFill="1" applyBorder="1" applyAlignment="1" applyProtection="1">
      <alignment horizontal="center" vertical="center" wrapText="1"/>
      <protection locked="0"/>
    </xf>
    <xf numFmtId="0" fontId="25" fillId="0" borderId="2" xfId="0" applyNumberFormat="1" applyFont="1" applyFill="1" applyBorder="1" applyAlignment="1" applyProtection="1">
      <alignment horizontal="center" vertical="center"/>
      <protection locked="0"/>
    </xf>
    <xf numFmtId="0" fontId="26" fillId="0" borderId="0" xfId="0" applyNumberFormat="1" applyFont="1" applyFill="1" applyBorder="1" applyAlignment="1" applyProtection="1">
      <alignment horizontal="center" vertical="center" wrapText="1"/>
    </xf>
    <xf numFmtId="167" fontId="25" fillId="0" borderId="2" xfId="0" applyNumberFormat="1" applyFont="1" applyFill="1" applyBorder="1" applyAlignment="1" applyProtection="1">
      <alignment horizontal="right" vertical="center"/>
      <protection locked="0"/>
    </xf>
    <xf numFmtId="167" fontId="26"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right" vertical="center"/>
    </xf>
    <xf numFmtId="0" fontId="24" fillId="0" borderId="1" xfId="0" applyNumberFormat="1" applyFont="1" applyFill="1" applyBorder="1" applyAlignment="1" applyProtection="1">
      <alignment vertical="center"/>
    </xf>
    <xf numFmtId="0" fontId="26" fillId="0" borderId="1" xfId="0" applyNumberFormat="1" applyFont="1" applyFill="1" applyBorder="1" applyAlignment="1" applyProtection="1">
      <alignment vertical="center"/>
    </xf>
    <xf numFmtId="0" fontId="25"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1" fontId="10" fillId="0" borderId="2" xfId="0" applyNumberFormat="1"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cellXfs>
  <cellStyles count="10">
    <cellStyle name="Normal" xfId="0" builtinId="0"/>
    <cellStyle name="Normal 2" xfId="1" xr:uid="{00000000-0005-0000-0000-000001000000}"/>
    <cellStyle name="Normal 2 2" xfId="7" xr:uid="{00000000-0005-0000-0000-000002000000}"/>
    <cellStyle name="Normal 3" xfId="2" xr:uid="{00000000-0005-0000-0000-000003000000}"/>
    <cellStyle name="Normal 3 2" xfId="3" xr:uid="{00000000-0005-0000-0000-000004000000}"/>
    <cellStyle name="Normal 4" xfId="4" xr:uid="{00000000-0005-0000-0000-000005000000}"/>
    <cellStyle name="Normal 5" xfId="8" xr:uid="{00000000-0005-0000-0000-000006000000}"/>
    <cellStyle name="Normal 6" xfId="6" xr:uid="{00000000-0005-0000-0000-000007000000}"/>
    <cellStyle name="Percent 2" xfId="5" xr:uid="{00000000-0005-0000-0000-000008000000}"/>
    <cellStyle name="Percentagem 2" xfId="9" xr:uid="{00000000-0005-0000-0000-000009000000}"/>
  </cellStyles>
  <dxfs count="33">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righ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auto="1"/>
        </patternFill>
      </fill>
      <alignment horizontal="righ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auto="1"/>
        </patternFill>
      </fill>
      <alignment horizontal="right"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left"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auto="1"/>
        </patternFill>
      </fill>
      <alignment horizontal="left"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ck">
          <color theme="0"/>
        </left>
        <right style="thick">
          <color theme="0"/>
        </right>
        <top style="thick">
          <color theme="0"/>
        </top>
        <bottom style="thick">
          <color theme="0"/>
        </bottom>
        <vertical style="thick">
          <color theme="0"/>
        </vertical>
        <horizontal style="thick">
          <color theme="0"/>
        </horizontal>
      </border>
      <protection locked="1" hidden="0"/>
    </dxf>
    <dxf>
      <font>
        <b val="0"/>
        <i val="0"/>
        <strike val="0"/>
        <condense val="0"/>
        <extend val="0"/>
        <outline val="0"/>
        <shadow val="0"/>
        <u val="none"/>
        <vertAlign val="baseline"/>
        <sz val="8"/>
        <color theme="1"/>
        <name val="Calibri"/>
        <scheme val="minor"/>
      </font>
      <numFmt numFmtId="167" formatCode="0.00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167" formatCode="0.000"/>
      <fill>
        <patternFill patternType="none">
          <fgColor indexed="64"/>
          <bgColor indexed="65"/>
        </patternFill>
      </fill>
      <alignment horizontal="right" vertical="center" textRotation="0" wrapText="0" indent="0" justifyLastLine="0" shrinkToFit="0" readingOrder="0"/>
      <border diagonalUp="0" diagonalDown="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rgb="FF000000"/>
        <name val="Calibri Light"/>
        <scheme val="none"/>
      </font>
      <numFmt numFmtId="167" formatCode="0.000"/>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rgb="FF000000"/>
        <name val="Calibri Light"/>
        <scheme val="none"/>
      </font>
      <numFmt numFmtId="167" formatCode="0.000"/>
      <fill>
        <patternFill patternType="none">
          <fgColor indexed="64"/>
          <bgColor indexed="65"/>
        </patternFill>
      </fill>
      <alignment horizontal="right" vertical="center" textRotation="0" wrapText="0" indent="0" justifyLastLine="0" shrinkToFit="0" readingOrder="0"/>
      <border diagonalUp="0" diagonalDown="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1" formatCode="0"/>
      <fill>
        <patternFill patternType="none">
          <fgColor indexed="64"/>
          <bgColor indexed="65"/>
        </patternFill>
      </fill>
      <alignment horizontal="left"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1" formatCode="0"/>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thick">
          <color theme="0"/>
        </top>
        <bottom style="thick">
          <color theme="0"/>
        </bottom>
        <vertical/>
        <horizontal/>
      </border>
      <protection locked="0" hidden="0"/>
    </dxf>
    <dxf>
      <border outline="0">
        <left style="thick">
          <color theme="0"/>
        </left>
        <right style="thick">
          <color theme="0"/>
        </right>
      </border>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DAM/_Area%20UMIM/OP/OP_GRUPO_TRABALHO/Aplica&#231;&#227;o/APLICA&#199;&#195;O_NOVA_2020/001_PARAMETRIZA&#199;&#213;ES/HOR_REL_VAL_DOM/SetorProduto_El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orProduto testes"/>
      <sheetName val="Produto testes"/>
      <sheetName val="SetorProduto Producao"/>
      <sheetName val="Produto Producao"/>
      <sheetName val="SQL Statement"/>
    </sheetNames>
    <sheetDataSet>
      <sheetData sheetId="0"/>
      <sheetData sheetId="1"/>
      <sheetData sheetId="2"/>
      <sheetData sheetId="3">
        <row r="2">
          <cell r="B2" t="str">
            <v xml:space="preserve"> SANFENO</v>
          </cell>
        </row>
        <row r="3">
          <cell r="B3" t="str">
            <v xml:space="preserve"> TREVO</v>
          </cell>
        </row>
        <row r="4">
          <cell r="B4" t="str">
            <v>ABACATES, FRESCOS OU SECOS</v>
          </cell>
        </row>
        <row r="5">
          <cell r="B5" t="str">
            <v>ABÓBORAS E CABAÇAS (CURCURBITA SPP.), FRESCAS OU REFRIGERADAS</v>
          </cell>
        </row>
        <row r="6">
          <cell r="B6" t="str">
            <v>ABOBORINHAS, FRESCAS OU REFRIGERADAS</v>
          </cell>
        </row>
        <row r="7">
          <cell r="B7" t="str">
            <v>ABRUNHOS, FRESCOS</v>
          </cell>
        </row>
        <row r="8">
          <cell r="B8" t="str">
            <v>AÇAFRÃO</v>
          </cell>
        </row>
        <row r="9">
          <cell r="B9" t="str">
            <v>ACELGAS E CARDOS, FRESCOS OU REFRIGERADOS</v>
          </cell>
        </row>
        <row r="10">
          <cell r="B10" t="str">
            <v>AGRIÃO FRESCO OU REFRIGERADO</v>
          </cell>
        </row>
        <row r="11">
          <cell r="B11" t="str">
            <v>AIPO, EXCEPTO AIPO-RÁBANO</v>
          </cell>
        </row>
        <row r="12">
          <cell r="B12" t="str">
            <v>AÍPO-RÁBANO</v>
          </cell>
        </row>
        <row r="13">
          <cell r="B13" t="str">
            <v>AIRELAS "FRUTOS DO "VACCINIUM VITIS IDAEA", FRESCAS</v>
          </cell>
        </row>
        <row r="14">
          <cell r="B14" t="str">
            <v>ALCACHOFRAS</v>
          </cell>
        </row>
        <row r="15">
          <cell r="B15" t="str">
            <v>ALCAPARRAS, FRESCAS OU REFRIGERADAS</v>
          </cell>
        </row>
        <row r="16">
          <cell r="B16" t="str">
            <v>ÁLCOOL ETÍLICO E AGUARDENTES, DESNATURADOS, COM QUALQUER TEOR ALCOÓLICO</v>
          </cell>
        </row>
        <row r="17">
          <cell r="B17" t="str">
            <v>ÁLCOOL ETÍLICO NÃO DESNATURADO, COM UM TEOR ALCOÓLICO EM VOLUME = &gt; 80% VOL</v>
          </cell>
        </row>
        <row r="18">
          <cell r="B18" t="str">
            <v>ÁLCOOL ETÍLICO, NÃO DESNATURADO, DE TEOR ALCOÓLICO EM VOLUME &lt; 80% VOL, APRESENTADO EM RECIPIENTES DE CAPACIDADE = &lt; 2 L</v>
          </cell>
        </row>
        <row r="19">
          <cell r="B19" t="str">
            <v>ÁLCOOL ETÍLICO, NÃO DESNATURADO, DE TEOR ALCOÓLICO EM VOLUME &lt; 80% VOL, APRESENTADO EM RECIPIENTES DE CAPACIDADE &gt; 2 L</v>
          </cell>
        </row>
        <row r="20">
          <cell r="B20" t="str">
            <v>ALECRIM FRESCO OU REFRIGERADO</v>
          </cell>
        </row>
        <row r="21">
          <cell r="B21" t="str">
            <v>ALFACE "LACTUCA SATIVA" (EXCETO ALFACES REPOLHUDAS)</v>
          </cell>
        </row>
        <row r="22">
          <cell r="B22" t="str">
            <v>ALFACES REPOLHUDAS</v>
          </cell>
        </row>
        <row r="23">
          <cell r="B23" t="str">
            <v>ALFARROBA</v>
          </cell>
        </row>
        <row r="24">
          <cell r="B24" t="str">
            <v>ALHOS</v>
          </cell>
        </row>
        <row r="25">
          <cell r="B25" t="str">
            <v>ALHOS-PORROS</v>
          </cell>
        </row>
        <row r="26">
          <cell r="B26" t="str">
            <v>AMEIXAS, FRESCAS</v>
          </cell>
        </row>
        <row r="27">
          <cell r="B27" t="str">
            <v>AMÊNDOAS, FRESCAS OU SECAS, COM CASCA</v>
          </cell>
        </row>
        <row r="28">
          <cell r="B28" t="str">
            <v>AMÊNDOAS, FRESCAS OU SECAS, SEM CASCA, MESMO PELADAS</v>
          </cell>
        </row>
        <row r="29">
          <cell r="B29" t="str">
            <v>AMENDOINS NÃO TORRADOS NEM DE OUTRO MODO COZIDOS, COM CASCA, EXCETO DESTINADOS A SEMENTEIRA</v>
          </cell>
        </row>
        <row r="30">
          <cell r="B30" t="str">
            <v>AMIDO DE ARROZ</v>
          </cell>
        </row>
        <row r="31">
          <cell r="B31" t="str">
            <v>AMORAS, INCLUÍDAS AS SILVESTRES E AMORAS-FRAMBOESAS, FRESCAS</v>
          </cell>
        </row>
        <row r="32">
          <cell r="B32" t="str">
            <v>ANANASES OU ABACAXIS, FRESCOS OU SECOS</v>
          </cell>
        </row>
        <row r="33">
          <cell r="B33" t="str">
            <v>ANIMAIS VIVOS DA ESPÉCIE SUÍNA DOMÉSTICA, COM EXCLUSÃO DOS REPRODUTORES DE RAÇA PURA</v>
          </cell>
        </row>
        <row r="34">
          <cell r="B34" t="str">
            <v>ARROZ COM CASCA (ARROZ PADDY)</v>
          </cell>
        </row>
        <row r="35">
          <cell r="B35" t="str">
            <v>ARROZ COM CASCA (ARROZ PADDY), PARA SEMENTEIRA</v>
          </cell>
        </row>
        <row r="36">
          <cell r="B36" t="str">
            <v>ARROZ DESCASCADO (ARROZ CARGO OU CASTANHO)</v>
          </cell>
        </row>
        <row r="37">
          <cell r="B37" t="str">
            <v>ARROZ SEMIBRANQUEADO OU BRANQUEADO, MESMO POLIDO OU GLACEADO</v>
          </cell>
        </row>
        <row r="38">
          <cell r="B38" t="str">
            <v>AVEIA</v>
          </cell>
        </row>
        <row r="39">
          <cell r="B39" t="str">
            <v>AVELÃS "CORYLUS SPP.", FRESCAS OU SECAS, COM CASCA</v>
          </cell>
        </row>
        <row r="40">
          <cell r="B40" t="str">
            <v>AVELÃS "CORYLUS SPP.", FRESCAS OU SECAS, SEM CASCA, MESMO PELADAS</v>
          </cell>
        </row>
        <row r="41">
          <cell r="B41" t="str">
            <v>AZEITE DE OLIVEIRA E RESPETIVAS FRAÇÕES, MESMO REFINADOS MAS NÃO QUIMICAMENTE MODIFICADOS</v>
          </cell>
        </row>
        <row r="42">
          <cell r="B42" t="str">
            <v>AZEITONAS, CONSERVADAS TRANSITORIAMENTE, POR EXEMPLO:  COM GÁS SULFUROSO OU ÁGUA SALGADA, SULFURADA OU ADICIONADA DE OUTRAS SUBSTÂNCIAS DESTINADAS A ASSEGURAR TRANSITORIAMENTE A SUA CONSERVAÇÃO, MAS IMPRÓPRIOS PARA A ALIMENTAÇÃO NESTE ESTADO</v>
          </cell>
        </row>
        <row r="43">
          <cell r="B43" t="str">
            <v>AZEITONAS, FRESCAS OU REFRIGERADAS (EXCETO PARA A PRODUÇÃO DE AZEITE)</v>
          </cell>
        </row>
        <row r="44">
          <cell r="B44" t="str">
            <v>AZEITONAS, FRESCAS OU REFRIGERADAS, PARA A PRODUÇÃO DE AZEITE</v>
          </cell>
        </row>
        <row r="45">
          <cell r="B45" t="str">
            <v>AZEITONAS, NÃO COZIDAS OU COZIDAS EM ÁGUA OU VAPOR, CONGELADAS</v>
          </cell>
        </row>
        <row r="46">
          <cell r="B46" t="str">
            <v>AZEITONAS PREPARADAS OU CONSERVADAS EM VINAGRE OU ÁCIDO ACÉTICO</v>
          </cell>
        </row>
        <row r="47">
          <cell r="B47" t="str">
            <v>AZEITONAS PREPARADAS OU CONSERVADAS EXCEPTO EM VINAGRE OU EM ÁCIDO ACÉTICO,  NÃO CONGELADAS</v>
          </cell>
        </row>
        <row r="48">
          <cell r="B48" t="str">
            <v>AZEITONAS PREPARADAS OU CONSERVADAS EXCEPTO EM VINAGRE OU EM ÁCIDO ACÉTICO, CONGELADAS</v>
          </cell>
        </row>
        <row r="49">
          <cell r="B49" t="str">
            <v>AZEITONAS SECAS, MESMO CORTADAS EM PEDAÇÕES OU FATIAS OU AINDA TRITURADAS EM PÓ, MAS SEM QUALQUER OUTRO PREPARO</v>
          </cell>
        </row>
        <row r="50">
          <cell r="B50" t="str">
            <v>BAGA DE SABUGUEIRO</v>
          </cell>
        </row>
        <row r="51">
          <cell r="B51" t="str">
            <v>BAGAS GOJI FRESCAS</v>
          </cell>
        </row>
        <row r="52">
          <cell r="B52" t="str">
            <v>BANANAS CONSERVADAS EM AÇUCAR</v>
          </cell>
        </row>
        <row r="53">
          <cell r="B53" t="str">
            <v>BANANAS FRESCAS, EXCLUINDO PLÁTANOS</v>
          </cell>
        </row>
        <row r="54">
          <cell r="B54" t="str">
            <v>BANANAS PREPARADAS OU CONSERVADAS DE OUTRO MODO</v>
          </cell>
        </row>
        <row r="55">
          <cell r="B55" t="str">
            <v>BANANAS, SECAS (EXCETO PLÁTANOS)</v>
          </cell>
        </row>
        <row r="56">
          <cell r="B56" t="str">
            <v>BANHA DE PORCO, FUNDIDA OU EXTRAÍDA (EXCETO ESTEARINA SOLAR E ÓLEO DE BANHA DE PORCO)</v>
          </cell>
        </row>
        <row r="57">
          <cell r="B57" t="str">
            <v>BATATA DOCE</v>
          </cell>
        </row>
        <row r="58">
          <cell r="B58" t="str">
            <v>BATATAS, FRESCAS OU REFRIGERADAS (EXCETO BATATA SEMENTE)</v>
          </cell>
        </row>
        <row r="59">
          <cell r="B59" t="str">
            <v>BERINGELAS</v>
          </cell>
        </row>
        <row r="60">
          <cell r="B60" t="str">
            <v>BETERRABA SACARINA, FRESCA, REFRIGERADA, CONGELADA OU SECA, MESMO EM PÓ</v>
          </cell>
        </row>
        <row r="61">
          <cell r="B61" t="str">
            <v>BETERRABAS PARA SALADA, CERCEFI, RABANETES E RAÍZES COMESTÍVEIS SEMELHANTES, FRESCOS OU REFRIGERADOS (EXCETO CENOURAS, NABOS, AIPO-RÁBANO E RÁBANO)</v>
          </cell>
        </row>
        <row r="62">
          <cell r="B62" t="str">
            <v>BICHOS-DA-SEDA</v>
          </cell>
        </row>
        <row r="63">
          <cell r="B63" t="str">
            <v>BIOMASSA</v>
          </cell>
        </row>
        <row r="64">
          <cell r="B64" t="str">
            <v>BOLBOS, TUBÉRCULOS, RAÍZES TUBEROSAS, REBENTOS E RIZOMAS, EM REPOUSO VEGETATIVO, EM VEGETAÇÃO OU EM FLOR, MUDAS, PLANTAS E RAÍZES DE CHICÓRIA (EXCETO OS COMESTÍVEIS E AS RAÍZES DE CHICÓRIA DA VARIEDADE "CHICHORIUM INTYBUS SATIVUM")</v>
          </cell>
        </row>
        <row r="65">
          <cell r="B65" t="str">
            <v>BORREGOS VIVOS, COM IDADE = &lt; 1 ANO (EXCETO REPRODUTORES DE RAÇA PURA)</v>
          </cell>
        </row>
        <row r="66">
          <cell r="B66" t="str">
            <v>BOVINOS DAS ESPÉCIES DOMÉSTICAS, VIVOS, NÃO REPRODUTORES DE RAÇA PURA</v>
          </cell>
        </row>
        <row r="67">
          <cell r="B67" t="str">
            <v>BRASSICA OLERACEA (BRÓCOLO CHINÊS)</v>
          </cell>
        </row>
        <row r="68">
          <cell r="B68" t="str">
            <v>BRÓCOLOS</v>
          </cell>
        </row>
        <row r="69">
          <cell r="B69" t="str">
            <v>CABRA - IOGURTES, MESMO ADICIONADOS DE AÇÚCAR OU DE OUTROS EDULCORANTES OU AROMATIZADOS OU ADICIONADOS DE FRUTAS OU DE CACAU</v>
          </cell>
        </row>
        <row r="70">
          <cell r="B70" t="str">
            <v xml:space="preserve">CABRA - KEFIR </v>
          </cell>
        </row>
        <row r="71">
          <cell r="B71" t="str">
            <v xml:space="preserve">CABRA - LEITE COALHADO </v>
          </cell>
        </row>
        <row r="72">
          <cell r="B72" t="str">
            <v>CABRA - LEITE CONCENTRADO OU ADICIONADO DE AÇÚCAR OU DE OUTROS EDULCORANTES</v>
          </cell>
        </row>
        <row r="73">
          <cell r="B73" t="str">
            <v>CABRA - LEITE NÃO CONCENTRADO NEM ADICIONADO DE AÇÚCAR OU DE OUTROS EDULCORANTES</v>
          </cell>
        </row>
        <row r="74">
          <cell r="B74" t="str">
            <v>CABRA - LEITELHO</v>
          </cell>
        </row>
        <row r="75">
          <cell r="B75" t="str">
            <v>CABRA - LEITES FERMENTADOS OU ACIDIFICADOS, MESMO CONCENTRADOS OU ADICIONADOS DE AÇÚCAR OU DE OUTROS EDULCORANTES, OU AROMATIZADOS OU ADICIONADOS DE FRUTAS OU DE CACAU (EXCETO IOGURTES)</v>
          </cell>
        </row>
        <row r="76">
          <cell r="B76" t="str">
            <v>CABRA - MANTEIGA, INCLUI MANTEIGA DESIDRATADA E "GHEE", E OUTRAS MATÉRIAS GORDAS PROVENIENTES DO LEITE; PASTA DE BARRAR (ESPALHAR), DE PRODUTOS PROVENIENTES DO LEITE</v>
          </cell>
        </row>
        <row r="77">
          <cell r="B77" t="str">
            <v xml:space="preserve">CABRA - NATA COALHADA </v>
          </cell>
        </row>
        <row r="78">
          <cell r="B78" t="str">
            <v>CABRA - NATA CONCENTRADA OU ADICIONADA DE AÇÚCAR OU DE OUTROS EDULCORANTES</v>
          </cell>
        </row>
        <row r="79">
          <cell r="B79" t="str">
            <v>CABRA - NATA, NÃO CONCENTRADA NEM ADICIONADA DE AÇÚCAR OU DE OUTROS EDULCORANTES</v>
          </cell>
        </row>
        <row r="80">
          <cell r="B80" t="str">
            <v>CABRA - NATAS FERMENTADAS OU ACIDIFICADOS, MESMO CONCENTRADOS OU ADICIONADOS DE AÇÚCAR OU DE OUTROS EDULCORANTES, OU AROMATIZADOS OU ADICIONADOS DE FRUTAS OU DE CACAU (EXCETO IOGURTES)</v>
          </cell>
        </row>
        <row r="81">
          <cell r="B81" t="str">
            <v>CABRA + OVELHA - IOGURTES, MESMO ADICIONADOS DE AÇÚCAR OU DE OUTROS EDULCORANTES OU AROMATIZADOS OU ADICIONADOS DE FRUTAS OU DE CACAU</v>
          </cell>
        </row>
        <row r="82">
          <cell r="B82" t="str">
            <v xml:space="preserve">CABRA + OVELHA - KEFIR </v>
          </cell>
        </row>
        <row r="83">
          <cell r="B83" t="str">
            <v xml:space="preserve">CABRA + OVELHA - LEITE COALHADO </v>
          </cell>
        </row>
        <row r="84">
          <cell r="B84" t="str">
            <v>CABRA + OVELHA - LEITE CONCENTRADO OU ADICIONADO DE AÇÚCAR OU DE OUTROS EDULCORANTES</v>
          </cell>
        </row>
        <row r="85">
          <cell r="B85" t="str">
            <v>CABRA + OVELHA - LEITE NÃO CONCENTRADO NEM ADICIONADO DE AÇÚCAR OU DE OUTROS EDULCORANTES</v>
          </cell>
        </row>
        <row r="86">
          <cell r="B86" t="str">
            <v xml:space="preserve">CABRA + OVELHA - LEITELHO </v>
          </cell>
        </row>
        <row r="87">
          <cell r="B87" t="str">
            <v>CABRA + OVELHA - LEITES FERMENTADOS OU ACIDIFICADOS, MESMO CONCENTRADOS OU ADICIONADOS DE AÇÚCAR OU DE OUTROS EDULCORANTES, OU AROMATIZADOS OU ADICIONADOS DE FRUTAS OU DE CACAU (EXCETO IOGURTES)</v>
          </cell>
        </row>
        <row r="88">
          <cell r="B88" t="str">
            <v>CABRA + OVELHA - MANTEIGA, INCLUI MANTEIGA DESIDRATADA E "GHEE", E OUTRAS MATÉRIAS GORDAS PROVENIENTES DO LEITE; PASTA DE BARRAR (ESPALHAR), DE PRODUTOS PROVENIENTES DO LEITE</v>
          </cell>
        </row>
        <row r="89">
          <cell r="B89" t="str">
            <v xml:space="preserve">CABRA + OVELHA - NATA COALHADA </v>
          </cell>
        </row>
        <row r="90">
          <cell r="B90" t="str">
            <v>CABRA + OVELHA - NATA CONCENTRADA OU ADICIONADA DE AÇÚCAR OU DE OUTROS EDULCORANTES</v>
          </cell>
        </row>
        <row r="91">
          <cell r="B91" t="str">
            <v>CABRA + OVELHA - NATA, NÃO CONCENTRADA NEM ADICIONADA DE AÇÚCAR OU DE OUTROS EDULCORANTES</v>
          </cell>
        </row>
        <row r="92">
          <cell r="B92" t="str">
            <v>CABRA + OVELHA - NATAS FERMENTADAS OU ACIDIFICADOS, MESMO CONCENTRADOS OU ADICIONADOS DE AÇÚCAR OU DE OUTROS EDULCORANTES, OU AROMATIZADOS OU ADICIONADOS DE FRUTAS OU DE CACAU (EXCETO IOGURTES)</v>
          </cell>
        </row>
        <row r="93">
          <cell r="B93" t="str">
            <v>CABRA + OVELHA - QUEIJOS</v>
          </cell>
        </row>
        <row r="94">
          <cell r="B94" t="str">
            <v>CABRA + OVELHA - SORO DE LEITE, MESMO CONCENTRADO OU ADICIONADO DE AÇÚCAR OU DE OUTROS EDULCORANTES; PRODUTOS CONSTITUÍDOS POR COMPONENTES NATURAIS DO LEITE, MESMO ADICIONADOS DE AÇÚCAR OU DE OUTROS EDULCORANTES NÃO ESPECIFICADOS NEM COMPREENDIDOS EM OUTRAS POSIÇÕES</v>
          </cell>
        </row>
        <row r="95">
          <cell r="B95" t="str">
            <v>CABRA + OVELHA -REQUEIJÃO</v>
          </cell>
        </row>
        <row r="96">
          <cell r="B96" t="str">
            <v>CABRA - QUEIJOS</v>
          </cell>
        </row>
        <row r="97">
          <cell r="B97" t="str">
            <v>CABRA - SORO DE LEITE, MESMO CONCENTRADO OU ADICIONADO DE AÇÚCAR OU DE OUTROS EDULCORANTES; PRODUTOS CONSTITUÍDOS POR COMPONENTES NATURAIS DO LEITE, MESMO ADICIONADOS DE AÇÚCAR OU DE OUTROS EDULCORANTES NÃO ESPECIFICADOS NEM COMPREENDIDOS EM OUTRAS POSIÇÕES</v>
          </cell>
        </row>
        <row r="98">
          <cell r="B98" t="str">
            <v>CABRA -REQUEIJÃO</v>
          </cell>
        </row>
        <row r="99">
          <cell r="B99" t="str">
            <v>CANA-DE-AÇÚCAR, FRESCA, REFRIGERADA, CONGELADA OU SECA, MESMO EM PÓ</v>
          </cell>
        </row>
        <row r="100">
          <cell r="B100" t="str">
            <v>CÂNHAMO (CANNABIS SATIVA L.), EM BRUTO OU TRABALHADO MAS NÃO FIADO; ESTOPAS E DESPERDÍCIOS DE CÂNHAMO, INCLUÍDOS OS DESPERDÍCIOS DE FIOS E FIAPOS</v>
          </cell>
        </row>
        <row r="101">
          <cell r="B101" t="str">
            <v>CANTARELOS</v>
          </cell>
        </row>
        <row r="102">
          <cell r="B102" t="str">
            <v>CAPRINOS VIVOS</v>
          </cell>
        </row>
        <row r="103">
          <cell r="B103" t="str">
            <v>CARACOIS TERRESTRES</v>
          </cell>
        </row>
        <row r="104">
          <cell r="B104" t="str">
            <v>CARCAÇAS E MEIAS CARCAÇAS DE BORREGO, FRESCAS OU REFRIGERADAS</v>
          </cell>
        </row>
        <row r="105">
          <cell r="B105" t="str">
            <v>CARCAÇAS E MEIAS CARCAÇAS, DE OVINOS, FRESCAS OU REFRIGERADAS (EXCETO DE BORREGO)</v>
          </cell>
        </row>
        <row r="106">
          <cell r="B106" t="str">
            <v>CARNE DE BORREGO, FRESCAS OU REFRIGERADAS</v>
          </cell>
        </row>
        <row r="107">
          <cell r="B107" t="str">
            <v>CARNE DE CODORNIZ</v>
          </cell>
        </row>
        <row r="108">
          <cell r="B108" t="str">
            <v>CARNE DE OVINO, FRESCAS OU REFRIGERADAS (EXCETO DE BORREGO)</v>
          </cell>
        </row>
        <row r="109">
          <cell r="B109" t="str">
            <v>CARNE DE POMBO</v>
          </cell>
        </row>
        <row r="110">
          <cell r="B110" t="str">
            <v>CARNES DE ANIMAIS DA ESPÉCIE BOVINA, FRESCAS OU REFRIGERADAS</v>
          </cell>
        </row>
        <row r="111">
          <cell r="B111" t="str">
            <v>CARNES DE ANIMAIS DA ESPÉCIE SUÍNA FRESCAS, REFRIGERADAS OU CONGELADAS</v>
          </cell>
        </row>
        <row r="112">
          <cell r="B112" t="str">
            <v>CARNES DE CAPRINOS, FRESCAS, REFRIGERADAS OU CONGELADAS</v>
          </cell>
        </row>
        <row r="113">
          <cell r="B113" t="str">
            <v>CARNES DE MIUDEZAS COMESTIVEIS DA ESPECIE SUINA DOMÉSTICA, SALGADAS OU EM SALMOURA SECAS OU FUMADAS (DEFUMADAS)</v>
          </cell>
        </row>
        <row r="114">
          <cell r="B114" t="str">
            <v>CARNES DE OVINOS, DESOSSADAS, FRESCAS OU REFRIGERADAS</v>
          </cell>
        </row>
        <row r="115">
          <cell r="B115" t="str">
            <v>CARNES E MIUDEZAS COMESTÍVEIS, DE COELHOS DOMÉSTICOS, FRESCAS, REFRIGERADAS OU CONGELADAS</v>
          </cell>
        </row>
        <row r="116">
          <cell r="B116" t="str">
            <v>CARNES E MIUDEZAS, COMESTÍVEIS, FRESCAS, REFRIGERADAS OU CONGELADAS, DE  GANSOS, DAS ESPECIES DOMÉSTICAS</v>
          </cell>
        </row>
        <row r="117">
          <cell r="B117" t="str">
            <v>CARNES E MIUDEZAS, COMESTÍVEIS, FRESCAS, REFRIGERADAS OU CONGELADAS DE GALINHAS, DAS ESPECIES DOMÉSTICAS</v>
          </cell>
        </row>
        <row r="118">
          <cell r="B118" t="str">
            <v>CARNES E MIUDEZAS, COMESTÍVEIS, FRESCAS, REFRIGERADAS OU CONGELADAS, DE GALOS, DAS ESPECIES DOMÉSTICAS</v>
          </cell>
        </row>
        <row r="119">
          <cell r="B119" t="str">
            <v>CARNES E MIUDEZAS, COMESTÍVEIS, FRESCAS, REFRIGERADAS OU CONGELADAS, DE PATOS, DAS ESPECIES DOMÉSTICAS</v>
          </cell>
        </row>
        <row r="120">
          <cell r="B120" t="str">
            <v xml:space="preserve">CARNES E MIUDEZAS, COMESTÍVEIS, FRESCAS, REFRIGERADAS OU CONGELADAS DE PERUAS, DAS ESPECIES DOMÉSTICAS </v>
          </cell>
        </row>
        <row r="121">
          <cell r="B121" t="str">
            <v>CARNES E MIUDEZAS, COMESTÍVEIS, FRESCAS, REFRIGERADAS OU CONGELADAS, DE PERUS, DAS ESPECIES DOMÉSTICAS</v>
          </cell>
        </row>
        <row r="122">
          <cell r="B122" t="str">
            <v>CARNES E MIUDEZAS, COMESTÍVEIS, FRESCAS, REFRIGERADAS OU CONGELADAS, DE PINTADAS, DAS ESPECIES DOMÉSTICAS</v>
          </cell>
        </row>
        <row r="123">
          <cell r="B123" t="str">
            <v>CARNES NÃO DESOSSADAS DE OVINOS (EXCETO CARCAÇAS E MEIAS CARCAÇAS), FRESCAS OU REFRIGERADAS</v>
          </cell>
        </row>
        <row r="124">
          <cell r="B124" t="str">
            <v>CASCAS DE CITRINOS, DE MELÕES OU DE MELANCIAS, FRESCAS, SECAS, CONGELADAS OU APRESENTADAS EM ÁGUA SALGADA, SULFURADA OU ADICIONADA DE OUTRAS SUBSTÂNCIAS DESTINADAS A ASSEGURAR TRANSITORIAMENTE A SUA CONSERVAÇÃO</v>
          </cell>
        </row>
        <row r="125">
          <cell r="B125" t="str">
            <v>CASTANHAS "CASTANEA SPP.", FRESCAS OU SECAS, COM CASCA</v>
          </cell>
        </row>
        <row r="126">
          <cell r="B126" t="str">
            <v>CASTANHAS "CASTANEA SPP.", FRESCAS OU SECAS, SEM CASCA OU PELADAS</v>
          </cell>
        </row>
        <row r="127">
          <cell r="B127" t="str">
            <v>CEBOLAS DE SEMENTE</v>
          </cell>
        </row>
        <row r="128">
          <cell r="B128" t="str">
            <v>CEBOLAS (EXCETO DE SEMENTE)</v>
          </cell>
        </row>
        <row r="129">
          <cell r="B129" t="str">
            <v>CEBOLAS SELVAGENS DA ESPÉCIE MUSCAN COMUSUM</v>
          </cell>
        </row>
        <row r="130">
          <cell r="B130" t="str">
            <v>CENOURAS</v>
          </cell>
        </row>
        <row r="131">
          <cell r="B131" t="str">
            <v>CENTEIO</v>
          </cell>
        </row>
        <row r="132">
          <cell r="B132" t="str">
            <v>CEPES</v>
          </cell>
        </row>
        <row r="133">
          <cell r="B133" t="str">
            <v>CERAS DE ABELHA OU DE OUTROS INSETOS E ESPERMACETE, MESMO REFINADOS OU CORADOS</v>
          </cell>
        </row>
        <row r="134">
          <cell r="B134" t="str">
            <v>CEREFÓLIO FRESCO OU REFRIGERADO</v>
          </cell>
        </row>
        <row r="135">
          <cell r="B135" t="str">
            <v>CEREJAS, FRESCAS (EXCETO GINJAS "PRUNUS CERASUS")</v>
          </cell>
        </row>
        <row r="136">
          <cell r="B136" t="str">
            <v>CEVADA</v>
          </cell>
        </row>
        <row r="137">
          <cell r="B137" t="str">
            <v>CHALOTAS</v>
          </cell>
        </row>
        <row r="138">
          <cell r="B138" t="str">
            <v>CHICÓRIAS "CHICHORIUM SPP.", (EXCETO "CHICHORIUM INTYBUS VAR. FOLIOSUM")</v>
          </cell>
        </row>
        <row r="139">
          <cell r="B139" t="str">
            <v>CITRINOS, FRESCOS OU SECOS</v>
          </cell>
        </row>
        <row r="140">
          <cell r="B140" t="str">
            <v>CITRINOS, FRESCOS OU SECOS (EXCETO LARANJAS, LIMÕES "CITRUS LIMON, CITRUS LIMONUM", E LIMAS "CITRUS AURANTIFOLIA E CITRUS LATIFOLIA", CLEMENTINAS, MONREALES, SATSUMAS, MANDARINAS, WILKINGS, TANGERINAS, TORANJAS E POMELOS)</v>
          </cell>
        </row>
        <row r="141">
          <cell r="B141" t="str">
            <v>CITRINOS HÍBRIDOS, FRESCOS OU SECOS (EXCETO CLEMENTINAS, MONREALES, SATSUMAS, MANDARINAS, WILKINGS E TANGERINAS)</v>
          </cell>
        </row>
        <row r="142">
          <cell r="B142" t="str">
            <v>CLEMENTINAS, FRESCAS OU SECAS</v>
          </cell>
        </row>
        <row r="143">
          <cell r="B143" t="str">
            <v>COELHOS DOMÉSTICOS, VIVOS</v>
          </cell>
        </row>
        <row r="144">
          <cell r="B144" t="str">
            <v>COGUMELOS COMESTÍVEIS, FRESCOS OU REFRIGERADOS (EXCETO COGUMELOS DO GÉNERO "AGARICUS", CANTARELOS, CEPES E TRUFAS)</v>
          </cell>
        </row>
        <row r="145">
          <cell r="B145" t="str">
            <v>COGUMELOS DE CULTURA DO GÉNERO AGARICUS</v>
          </cell>
        </row>
        <row r="146">
          <cell r="B146" t="str">
            <v>COGUMELOS DO GÉNERO "AGARICUS", FRESCOS OU REFRIGERADOS</v>
          </cell>
        </row>
        <row r="147">
          <cell r="B147" t="str">
            <v>COGUMELOS E TRUFAS, PREPARADOS OU CONSERVADOS (EXCETO EM VINAGRE OU EM ÁCIDO ACÉTICO)</v>
          </cell>
        </row>
        <row r="148">
          <cell r="B148" t="str">
            <v>CONES DE LÚPULO, FRESCOS OU SECOS</v>
          </cell>
        </row>
        <row r="149">
          <cell r="B149" t="str">
            <v>CORTIÇA NATURAL, EM BRUTO OU SIMPLESMENTE PREPARADA, APENAS LIMPA À SUPERFICIE OU NOS BORDOS</v>
          </cell>
        </row>
        <row r="150">
          <cell r="B150" t="str">
            <v>COUVE BRANCA E COUVE ROXA</v>
          </cell>
        </row>
        <row r="151">
          <cell r="B151" t="str">
            <v>COUVE DA CHINA</v>
          </cell>
        </row>
        <row r="152">
          <cell r="B152" t="str">
            <v>COUVE-DE-BRUXELAS</v>
          </cell>
        </row>
        <row r="153">
          <cell r="B153" t="str">
            <v>DAMASCOS, FRESCOS</v>
          </cell>
        </row>
        <row r="154">
          <cell r="B154" t="str">
            <v>DESPERDÍCIOS DE CORTIÇA; CORTIÇA TRITURADA, GRANULADA OU PULVERIZADA</v>
          </cell>
        </row>
        <row r="155">
          <cell r="B155" t="str">
            <v>DIÓSPIROS, FRESCOS</v>
          </cell>
        </row>
        <row r="156">
          <cell r="B156" t="str">
            <v>DOCES, GELEIAS, MARMELADAS, PURÉS E PASTAS DE BANANAS</v>
          </cell>
        </row>
        <row r="157">
          <cell r="B157" t="str">
            <v>DOCES, GELEIAS, "MARMELADES", PURÉS E PASTAS DE FRUTAS, OBTIDOS POR COZIMENTO, COM OU SEM ADIÇÃO DE AÇÚCAR OU DE OUTROS EDULCORANTES, COM EXCLUSÕES</v>
          </cell>
        </row>
        <row r="158">
          <cell r="B158" t="str">
            <v>DURIANGOS (DURIÕES), FRESCOS</v>
          </cell>
        </row>
        <row r="159">
          <cell r="B159" t="str">
            <v>ENCHIDOS E PRODUTOS SEMELHANTES, DE CARNES, DE MIUDEZAS OU DE SANGUE; PREPARAÇÕES ALIMENTÍCIAS À BASE DESTES PRODUTOS</v>
          </cell>
        </row>
        <row r="160">
          <cell r="B160" t="str">
            <v>ENDÍVIA (CHICHORIUM INTYBUS VAR. FOLIOSUM)</v>
          </cell>
        </row>
        <row r="161">
          <cell r="B161" t="str">
            <v>ERVILHACA</v>
          </cell>
        </row>
        <row r="162">
          <cell r="B162" t="str">
            <v>ERVILHAS (PISUM SATIVUM)</v>
          </cell>
        </row>
        <row r="163">
          <cell r="B163" t="str">
            <v>ERVILHAS PISUM SATIVUM, SECAS, EM GRÃO, MESMO PELADAS OU PARTIDAS (EXCETO PARA SEMENTEIRA)</v>
          </cell>
        </row>
        <row r="164">
          <cell r="B164" t="str">
            <v>ERVILHAS "PISUM SATIVUM", SECAS, EM GRÃO, PARA SEMENTEIRA,</v>
          </cell>
        </row>
        <row r="165">
          <cell r="B165" t="str">
            <v>ESPARGOS (ASPARGOS)</v>
          </cell>
        </row>
        <row r="166">
          <cell r="B166" t="str">
            <v>ESPELTA, PARA SEMENTEIRA</v>
          </cell>
        </row>
        <row r="167">
          <cell r="B167" t="str">
            <v>ESPINAFRES, ESPINAFRES-DA-NOVA-ZELÂNDIA E ESPINAFRES GIGANTES</v>
          </cell>
        </row>
        <row r="168">
          <cell r="B168" t="str">
            <v>ESTRAGÃO FRESCO OU REFRIGERADO</v>
          </cell>
        </row>
        <row r="169">
          <cell r="B169" t="str">
            <v>FARINHA DE ARROZ</v>
          </cell>
        </row>
        <row r="170">
          <cell r="B170" t="str">
            <v>FARINHAS, SÊMOLAS E PÓS, DE BANANAS</v>
          </cell>
        </row>
        <row r="171">
          <cell r="B171" t="str">
            <v>FAVAS "VICIA FABA VAR. MAJOR " E FAVA FORRAGEIRA "VICIA FABA VAR. EQUINA, VICIA FABA VAR. MINOR", SECAS, EM GRÃO, MESMO PELADAS OU PARTIDAS</v>
          </cell>
        </row>
        <row r="172">
          <cell r="B172" t="str">
            <v>FEIJÃO COMUM PHASEOLUS VULGARIS SECO, EM GRÃO, MESMO PELADO OU PARTIDO</v>
          </cell>
        </row>
        <row r="173">
          <cell r="B173" t="str">
            <v>FEIJÃO COMUM "PHASEOLUS VULGARIS" SECO, EM GRÃO, PARA SEMENTEIRA</v>
          </cell>
        </row>
        <row r="174">
          <cell r="B174" t="str">
            <v>FEIJÃO-ADZUKI "PHASEOLUS OU VIGNA ANGULARIS", SECO, EM GRÃO, MESMO PELADO OU PARTIDO</v>
          </cell>
        </row>
        <row r="175">
          <cell r="B175" t="str">
            <v>FEIJÃO-BAMBARA (VIGNA SUBTERRANAE OU VOANDZEIA SUBTERRANAE), SECO, EM GRÃO, MESMO PELADO OU PARTIDO</v>
          </cell>
        </row>
        <row r="176">
          <cell r="B176" t="str">
            <v>FEIJÃO-FRADINHO (VIGNA UNGUICULATA), SECO, EM GRÃO, MESMO PELADO OU PARTIDO</v>
          </cell>
        </row>
        <row r="177">
          <cell r="B177" t="str">
            <v>FEIJÕES DAS ESPÉCIES VIGNA MUNGO "L.", HEPPER OU VIGNA RADIATA "L.", WILCZEK" SECOS, EM GRÃO, MESMO PELADOS OU PARTIDOS</v>
          </cell>
        </row>
        <row r="178">
          <cell r="B178" t="str">
            <v>FEIJÕES (VIGNA SPP., PHASEOLUS SPP.)</v>
          </cell>
        </row>
        <row r="179">
          <cell r="B179" t="str">
            <v>FIGOS CHUMBOS</v>
          </cell>
        </row>
        <row r="180">
          <cell r="B180" t="str">
            <v>FIGOS DA INDIA</v>
          </cell>
        </row>
        <row r="181">
          <cell r="B181" t="str">
            <v>FIGOS, FRESCOS</v>
          </cell>
        </row>
        <row r="182">
          <cell r="B182" t="str">
            <v>FIGOS SECOS</v>
          </cell>
        </row>
        <row r="183">
          <cell r="B183" t="str">
            <v>FLORES E BOTÕES DE FLORES, CORTADOS PARA RAMOS OU PARA ORNAMENTAÇÃO, FRESCOS, SECOS, BRANQUEADOS, TINGIDOS, IMPREGNADOS OU PREPARADOS DE OUTRO MODO</v>
          </cell>
        </row>
        <row r="184">
          <cell r="B184" t="str">
            <v>FOLHAGEM, FOLHAS, RAMOS E OUTRAS PARTES DE PLANTAS, SEM FLORES NEM BOTÕES DE FLORES, ERVAS, MUSGOS E LÍQUENES, PARA RAMOS OU PARA ORNAMENTAÇÃO, FRESCOS, SECOS, BRANQUEADOS, TINGIDOS, IMPREGNADOS OU PREPARADOS DE OUTRO MODO</v>
          </cell>
        </row>
        <row r="185">
          <cell r="B185" t="str">
            <v>FOLHAS DE COENTROS FRESCAS</v>
          </cell>
        </row>
        <row r="186">
          <cell r="B186" t="str">
            <v>FRAMBOESAS, FRESCAS</v>
          </cell>
        </row>
        <row r="187">
          <cell r="B187" t="str">
            <v>FRUTAS CONSERVADAS TRANSITORIAMENTE, POR EXEMPLO: COM GÁS SULFUROSO OU ÁGUA SALGADA, SULFURADA OU ADICIONADA DE OUTRAS SUBSTÂNCIAS DESTINADAS A ASSEGURAR  TRANSITORIAMENTE A SUA CONSERVAÇÃO), COM EXCLUSÕES</v>
          </cell>
        </row>
        <row r="188">
          <cell r="B188" t="str">
            <v>FRUTAS DO GÉNERO "VACCINIUM", FRESCAS (EXCETO AS DO "VITIS IDAEA, MYRTILLUS, MACROCARPON E CORYMBOSUM)</v>
          </cell>
        </row>
        <row r="189">
          <cell r="B189" t="str">
            <v>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v>
          </cell>
        </row>
        <row r="190">
          <cell r="B190" t="str">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ell>
        </row>
        <row r="191">
          <cell r="B191" t="str">
            <v>FRUTAS NÃO COZIDAS OU COZIDAS EM ÁGUA OU VAPOR, CONGELADAS, MESMO ADICIONADAS DE AÇÚCAR OU DE OUTROS EDULCORANTES, COM EXCLUSÕES</v>
          </cell>
        </row>
        <row r="192">
          <cell r="B192" t="str">
            <v>FRUTAS SECAS E MISTURAS DE FRUTAS SECAS OU DE FRUTAS DE CASCA RIJA (EXCETO FRUTAS DE CASCA RIJA, BANANAS, TÂMARAS, FIGOS, ANANASES "ABACAXIS", ABACATES, GOIABAS, MANGAS, MANGOSTÕES, CITRINOS E UVAS, NÃO MISTURADOS), COM EXCLUSÕES</v>
          </cell>
        </row>
        <row r="193">
          <cell r="B193" t="str">
            <v>FRUTOS "VACCINIUM MACROCARPON" E VACCINIUM CORYMBOSUM", FRESCOS</v>
          </cell>
        </row>
        <row r="194">
          <cell r="B194" t="str">
            <v>FUNCHO, FRESCO OU REFRIGERADO</v>
          </cell>
        </row>
        <row r="195">
          <cell r="B195" t="str">
            <v>GALINHAS, DAS ESPÉCIES DOMÉSTICAS, VIVOS</v>
          </cell>
        </row>
        <row r="196">
          <cell r="B196" t="str">
            <v>GALOS, DAS ESPÉCIES DOMÉSTICAS, VIVOS</v>
          </cell>
        </row>
        <row r="197">
          <cell r="B197" t="str">
            <v>GANSOS, DAS ESPÉCIES DOMÉSTICAS, VIVOS</v>
          </cell>
        </row>
        <row r="198">
          <cell r="B198" t="str">
            <v>GELEIA REAL E PROPOLIS , IMPRÓPRIOS PARA ALIMENTAÇÃO HUMANA</v>
          </cell>
        </row>
        <row r="199">
          <cell r="B199" t="str">
            <v>GELEIA REAL E PROPOLIS COMESTIVEIS</v>
          </cell>
        </row>
        <row r="200">
          <cell r="B200" t="str">
            <v>GINJAS (PRUNUS CERASUS), FRESCAS</v>
          </cell>
        </row>
        <row r="201">
          <cell r="B201" t="str">
            <v>GOIABAS, MANGAS E MANGOSTÕES</v>
          </cell>
        </row>
        <row r="202">
          <cell r="B202" t="str">
            <v>GORDURAS DE ANIMAIS DA ESPECIE BOVINA, EXCEPTO OS DA POSIÇÃO 1503</v>
          </cell>
        </row>
        <row r="203">
          <cell r="B203" t="str">
            <v>GORDURAS DE ANIMAIS DA ESPECIE CAPRINA, EXCEPTO OS DA POSIÇÃO 1503</v>
          </cell>
        </row>
        <row r="204">
          <cell r="B204" t="str">
            <v>GORDURAS DE ANIMAIS DA ESPECIE OVINA, EXCEPTO OS DA POSIÇÃO 1503</v>
          </cell>
        </row>
        <row r="205">
          <cell r="B205" t="str">
            <v>GORDURAS DE GALINHAS</v>
          </cell>
        </row>
        <row r="206">
          <cell r="B206" t="str">
            <v>GORDURAS DE GALOS</v>
          </cell>
        </row>
        <row r="207">
          <cell r="B207" t="str">
            <v>GORDURAS DE GANSOS</v>
          </cell>
        </row>
        <row r="208">
          <cell r="B208" t="str">
            <v>GORDURAS DE PATOS</v>
          </cell>
        </row>
        <row r="209">
          <cell r="B209" t="str">
            <v>GORDURAS DE PERUAS</v>
          </cell>
        </row>
        <row r="210">
          <cell r="B210" t="str">
            <v>GORDURAS DE PERUS</v>
          </cell>
        </row>
        <row r="211">
          <cell r="B211" t="str">
            <v>GORDURAS DE PINTADAS</v>
          </cell>
        </row>
        <row r="212">
          <cell r="B212" t="str">
            <v>GRÃO-DE-BICO, SECO, EM GRÃO, MESMO PELADO OU PARTIDO</v>
          </cell>
        </row>
        <row r="213">
          <cell r="B213" t="str">
            <v>GRÃOS DE ARROZ, EM FLOCOS</v>
          </cell>
        </row>
        <row r="214">
          <cell r="B214" t="str">
            <v>GRÃOS DE ARROZ ESMAGADOS</v>
          </cell>
        </row>
        <row r="215">
          <cell r="B215" t="str">
            <v>GROSELHAS, INCUINDO O CASSIS, FRESCAS</v>
          </cell>
        </row>
        <row r="216">
          <cell r="B216" t="str">
            <v>GRUMOS E SÊMOLAS, DE ARROZ</v>
          </cell>
        </row>
        <row r="217">
          <cell r="B217" t="str">
            <v>HORTELÃ</v>
          </cell>
        </row>
        <row r="218">
          <cell r="B218" t="str">
            <v>LARANJAS, FRESCAS OU SECAS</v>
          </cell>
        </row>
        <row r="219">
          <cell r="B219" t="str">
            <v>LEGUMES DE VAGEM, COM OU SEM VAGEM, FRESCOS OU REFRIGERADOS</v>
          </cell>
        </row>
        <row r="220">
          <cell r="B220" t="str">
            <v>LEGUMES DE VAGEM, SECOS, EM GRÃO, MESMO PELADOS OU PARTIDOS (EXCETO ERVILHAS, GRÃO-DE-BICO, FEIJÕES, LENTILHAS, FAVAS E FAVA FORRAGEIRA)</v>
          </cell>
        </row>
        <row r="221">
          <cell r="B221" t="str">
            <v>LENTILHAS SECAS, EM GRÃO, MESMO PELADAS OU PARTIDAS</v>
          </cell>
        </row>
        <row r="222">
          <cell r="B222" t="str">
            <v>LIMAS "CITRUS AURANTIFOLIA, CITRUS LATIFOLIA", FRESCAS OU SECAS</v>
          </cell>
        </row>
        <row r="223">
          <cell r="B223" t="str">
            <v>LIMÕES "CITRUS LIMON, CITRUS LIMONUM", FRESCOS OU SECOS</v>
          </cell>
        </row>
        <row r="224">
          <cell r="B224" t="str">
            <v>LINHO EM BRUTO OU TRABALHADO MAS NÃO FIADO; ESTOPAS E DESPERDÍCIOS DE LINHO, INCLUÍDOS OS DESPERDÍCIOS DE FIOS E FIAPOS</v>
          </cell>
        </row>
        <row r="225">
          <cell r="B225" t="str">
            <v>LUZERNA</v>
          </cell>
        </row>
        <row r="226">
          <cell r="B226" t="str">
            <v>MAÇÃS, FRESCAS</v>
          </cell>
        </row>
        <row r="227">
          <cell r="B227" t="str">
            <v>MADEIRA</v>
          </cell>
        </row>
        <row r="228">
          <cell r="B228" t="str">
            <v>MANDARINAS E WILKINGS, FRESCAS OU SECAS</v>
          </cell>
        </row>
        <row r="229">
          <cell r="B229" t="str">
            <v>MANDARINAS FRESCAS OU SECAS</v>
          </cell>
        </row>
        <row r="230">
          <cell r="B230" t="str">
            <v>MANJERICÃO</v>
          </cell>
        </row>
        <row r="231">
          <cell r="B231" t="str">
            <v>MARMELOS, FRESCOS</v>
          </cell>
        </row>
        <row r="232">
          <cell r="B232" t="str">
            <v>MATÉRIAS PÉCTICAS, PECTINATOS E PECTATOS</v>
          </cell>
        </row>
        <row r="233">
          <cell r="B233" t="str">
            <v>MEDRONHO</v>
          </cell>
        </row>
        <row r="234">
          <cell r="B234" t="str">
            <v>MEL NATURAL</v>
          </cell>
        </row>
        <row r="235">
          <cell r="B235" t="str">
            <v>MELANCIAS FRESCAS</v>
          </cell>
        </row>
        <row r="236">
          <cell r="B236" t="str">
            <v>MELÃO-DE-SÃO-CAETANO (MOMORDICA CHARANTIA)</v>
          </cell>
        </row>
        <row r="237">
          <cell r="B237" t="str">
            <v>MELISSA/ERVA CIDREIRA FRESCO OU REFRIGERADO</v>
          </cell>
        </row>
        <row r="238">
          <cell r="B238" t="str">
            <v>MELÕES FRESCOS</v>
          </cell>
        </row>
        <row r="239">
          <cell r="B239" t="str">
            <v>MILHO DOCE, FRESCO OU REFRIGERADO</v>
          </cell>
        </row>
        <row r="240">
          <cell r="B240" t="str">
            <v>MILHO DOCE HIBRIDO, PARA SEMENTEIRA</v>
          </cell>
        </row>
        <row r="241">
          <cell r="B241" t="str">
            <v>MILHO DOCE HÍBRIDO "ZEA MAYS VAR. SACCHARATA", SECO, MESMO CORTADO EM PEDAÇOS OU FATIAS, MAS SEM QUALQUER OUTRO PREPARO (EXCETO HÍBRIDO PARA SEMENTEIRA)</v>
          </cell>
        </row>
        <row r="242">
          <cell r="B242" t="str">
            <v>MILHO (EXCETO PARA SEMENTEIRA)</v>
          </cell>
        </row>
        <row r="243">
          <cell r="B243" t="str">
            <v>MILHO HIBRIDO, PARA SEMENTEIRA</v>
          </cell>
        </row>
        <row r="244">
          <cell r="B244" t="str">
            <v>MILHO, PARA SEMENTEIRA (EXCETO HÍBRIDO)</v>
          </cell>
        </row>
        <row r="245">
          <cell r="B245" t="str">
            <v>MIRTILOS "FRUTOS DO VACCINIUM MYRTILLUS", FRESCOS</v>
          </cell>
        </row>
        <row r="246">
          <cell r="B246" t="str">
            <v>MISTURAS CONSTITUÍDAS EXCLUSIVAMENTE DE COCOS, CASTANHAS DE CAJU E DO BRASIL, NOZES DE ARECA (OU DE BÉTEL), DE COLA E DE MACADÂMIA, SECOS</v>
          </cell>
        </row>
        <row r="247">
          <cell r="B247" t="str">
            <v>MISTURAS CONSTITUÍDAS EXCLUSIVAMENTE DE FRUTAS SECAS DE CASCA RIJA DA POSIÇÃO 0802 (EXCETO DE COCOS, CASTANHAS DE CAJU E DO BRASIL, NOZES DE ARECA (OU DE BÉTEL), DE COLA E DE MACADÂMIA)</v>
          </cell>
        </row>
        <row r="248">
          <cell r="B248" t="str">
            <v>MISTURAS DE BANANAS PREPARADAS OU CONSERVADAS DE OUTRO MODO, SEM ADIÇÃO DE ÁLCOOL</v>
          </cell>
        </row>
        <row r="249">
          <cell r="B249" t="str">
            <v>MISTURAS QUE CONTENHAM BANANAS SECAS</v>
          </cell>
        </row>
        <row r="250">
          <cell r="B250" t="str">
            <v>MIUDEZAS COMESTIVEIS DE ANIMAIS DA ESPECIE SUINA OMÉSTICA, COM EXCLUSÃO DAS DESTINADAS À FABRICAÇÃO DE PRODUTOS FARMACÊUTICOS, FRESCAS, REFRIGERDAS OU CONGELADAS</v>
          </cell>
        </row>
        <row r="251">
          <cell r="B251" t="str">
            <v>MIUDEZAS DE BOVINOS, FRESCAS OU REFRIGERADAS (EXCETO PARA FABRICAÇÃO DE PRODUTOS FARMACÊUTICOS, ASSIM COMO, PILARES DO DIAFRAGMA E DIAFRAGMAS)</v>
          </cell>
        </row>
        <row r="252">
          <cell r="B252" t="str">
            <v>MIUDEZAS DE CAPRINOS, FRESCAS OU REFRIGERADAS (EXCETO PARA FABRICAÇÃO DE PRODUTOS FARMACÊUTICOS)</v>
          </cell>
        </row>
        <row r="253">
          <cell r="B253" t="str">
            <v>MIUDEZAS DE OVINOS, FRESCAS OU REFRIGERADAS (EXCETO PARA FABRICAÇÃO DE PRODUTOS FARMACÊUTICOS)</v>
          </cell>
        </row>
        <row r="254">
          <cell r="B254" t="str">
            <v>MONREALES E SATSUMAS, FRESCAS OU SECAS</v>
          </cell>
        </row>
        <row r="255">
          <cell r="B255" t="str">
            <v>MORANGOS, FRESCOS</v>
          </cell>
        </row>
        <row r="256">
          <cell r="B256" t="str">
            <v>NECTARINAS, FRESCAS</v>
          </cell>
        </row>
        <row r="257">
          <cell r="B257" t="str">
            <v>NÉSPERAS</v>
          </cell>
        </row>
        <row r="258">
          <cell r="B258" t="str">
            <v>NOZ DE MACADÂMIA, FRESCAS OU SECAS, COM CASCA</v>
          </cell>
        </row>
        <row r="259">
          <cell r="B259" t="str">
            <v>NOZ DE MACADÂMIA, FRESCAS OU SECAS, SEM CASCA OU PELADAS</v>
          </cell>
        </row>
        <row r="260">
          <cell r="B260" t="str">
            <v>NOZES, FRESCAS OU SECAS, COM CASCA</v>
          </cell>
        </row>
        <row r="261">
          <cell r="B261" t="str">
            <v>NOZES, FRESCAS OU SECAS, SEM CASCA, MESMO PELADAS</v>
          </cell>
        </row>
        <row r="262">
          <cell r="B262" t="str">
            <v>NOZES PÉCAN, FRESCAS OU SECAS, COM OU SEM CASCA OU PELADAS</v>
          </cell>
        </row>
        <row r="263">
          <cell r="B263" t="str">
            <v>ÓLEOS E SUAS FRAÇÕES, OBTIDOS EXCLUSIVAMENTE A PARTIR DE AZEITONAS, POR PROCESSOS DIFERENTES DOS DA POSIÇÃO 1509, MESMO REFINADOS, MAS NÃO QUÍMICAMENTE MODIFICADOS, E MISTURAS DESTES ÓLEOS OU FRAÇÕES COM ÓLEOS OU FRAÇÕES DA POSIÇÃO 1509</v>
          </cell>
        </row>
        <row r="264">
          <cell r="B264" t="str">
            <v>OREGÃO/MANJERONA SILVESTRE FRESCO OU REFRIGERADO</v>
          </cell>
        </row>
        <row r="265">
          <cell r="B265" t="str">
            <v>OUTROS  - COUVE FLOR</v>
          </cell>
        </row>
        <row r="266">
          <cell r="B266" t="str">
            <v>OUTROS - COGUMELOS DO GÉNERO AGARICUS</v>
          </cell>
        </row>
        <row r="267">
          <cell r="B267" t="str">
            <v>OUTROS - LEGUMES DE VAGEM (EXCETO ERVILHAS "PISUM SATIVUM" E FEIJÕES "VIGNA SPP., PHASEOLUS SPP.")</v>
          </cell>
        </row>
        <row r="268">
          <cell r="B268" t="str">
            <v>OUTROS - NABOS</v>
          </cell>
        </row>
        <row r="269">
          <cell r="B269" t="str">
            <v>OUTROS - PEPINOS</v>
          </cell>
        </row>
        <row r="270">
          <cell r="B270" t="str">
            <v>OUTROS - PRODUTOS COMESTÍVEIS DO GÉNERO BRASSICA</v>
          </cell>
        </row>
        <row r="271">
          <cell r="B271" t="str">
            <v>OUTROS - RAÍZES COMESTÍVEIS</v>
          </cell>
        </row>
        <row r="272">
          <cell r="B272" t="str">
            <v>OUTROS FRUTOS DE CASCA RIJA, FRESCAS OU SECAS, COM OU SEM CASCA OU PELADAS</v>
          </cell>
        </row>
        <row r="273">
          <cell r="B273" t="str">
            <v>OUTROS MOSTOS DE UVAS, COM EXCLUSÃO DOS PARCIALMENTE FERMENTADOS, MESO AMUADOS, EXCETO COM ÁLCOOL</v>
          </cell>
        </row>
        <row r="274">
          <cell r="B274" t="str">
            <v>OUTROS PRODUTOS HORTÍCOLAS ALIÁCEOS</v>
          </cell>
        </row>
        <row r="275">
          <cell r="B275" t="str">
            <v>OVELHA - IOGURTES, MESMO ADICIONADOS DE AÇÚCAR OU DE OUTROS EDULCORANTES OU AROMATIZADOS OU ADICIONADOS DE FRUTAS OU DE CACAU</v>
          </cell>
        </row>
        <row r="276">
          <cell r="B276" t="str">
            <v xml:space="preserve">OVELHA - KEFIR </v>
          </cell>
        </row>
        <row r="277">
          <cell r="B277" t="str">
            <v xml:space="preserve">OVELHA - LEITE COALHADO </v>
          </cell>
        </row>
        <row r="278">
          <cell r="B278" t="str">
            <v>OVELHA - LEITE CONCENTRADO OU ADICIONADO DE AÇÚCAR OU DE OUTROS EDULCORANTES</v>
          </cell>
        </row>
        <row r="279">
          <cell r="B279" t="str">
            <v>OVELHA - LEITE NÃO CONCENTRADO NEM ADICIONADO DE AÇÚCAR OU DE OUTROS EDULCORANTES</v>
          </cell>
        </row>
        <row r="280">
          <cell r="B280" t="str">
            <v xml:space="preserve">OVELHA - LEITELHO </v>
          </cell>
        </row>
        <row r="281">
          <cell r="B281" t="str">
            <v>OVELHA - LEITES FERMENTADOS OU ACIDIFICADOS, MESMO CONCENTRADOS OU ADICIONADOS DE AÇÚCAR OU DE OUTROS EDULCORANTES, OU AROMATIZADOS OU ADICIONADOS DE FRUTAS OU DE CACAU (EXCETO IOGURTES)</v>
          </cell>
        </row>
        <row r="282">
          <cell r="B282" t="str">
            <v>OVELHA - MANTEIGA, INCLUI MANTEIGA DESIDRATADA E "GHEE", E OUTRAS MATÉRIAS GORDAS PROVENIENTES DO LEITE; PASTA DE BARRAR (ESPALHAR), DE PRODUTOS PROVENIENTES DO LEITE</v>
          </cell>
        </row>
        <row r="283">
          <cell r="B283" t="str">
            <v xml:space="preserve">OVELHA - NATA COALHADA </v>
          </cell>
        </row>
        <row r="284">
          <cell r="B284" t="str">
            <v>OVELHA - NATA CONCENTRADA OU ADICIONADA DE AÇÚCAR OU DE OUTROS EDULCORANTES</v>
          </cell>
        </row>
        <row r="285">
          <cell r="B285" t="str">
            <v>OVELHA - NATA, NÃO CONCENTRADA NEM ADICIONADA DE AÇÚCAR OU DE OUTROS EDULCORANTES</v>
          </cell>
        </row>
        <row r="286">
          <cell r="B286" t="str">
            <v>OVELHA - NATAS FERMENTADAS OU ACIDIFICADOS, MESMO CONCENTRADOS OU ADICIONADOS DE AÇÚCAR OU DE OUTROS EDULCORANTES, OU AROMATIZADOS OU ADICIONADOS DE FRUTAS OU DE CACAU (EXCETO IOGURTES)</v>
          </cell>
        </row>
        <row r="287">
          <cell r="B287" t="str">
            <v>OVELHA - QUEIJOS</v>
          </cell>
        </row>
        <row r="288">
          <cell r="B288" t="str">
            <v>OVELHA -REQUEIJÃO</v>
          </cell>
        </row>
        <row r="289">
          <cell r="B289" t="str">
            <v>OVELHA- SORO DE LEITE, MESMO CONCENTRADO OU ADICIONADO DE AÇÚCAR OU DE OUTROS EDULCORANTES; PRODUTOS CONSTITUÍDOS POR COMPONENTES NATURAIS DO LEITE, MESMO ADICIONADOS DE AÇÚCAR OU DE OUTROS EDULCORANTES NÃO ESPECIFICADOS NEM COMPREENDIDOS EM OUTRAS POSIÇÕES</v>
          </cell>
        </row>
        <row r="290">
          <cell r="B290" t="str">
            <v>OVINOS VIVOS (EXCETO REPRODUTORES DE RAÇA PURA E BORREGOS)</v>
          </cell>
        </row>
        <row r="291">
          <cell r="B291" t="str">
            <v>OVOS COM CASCA, FRESCOS , DE AVES DA ESPÉCIE GALLUS DOMESTICUS (EXCETO OVOS FERTILIZADOS, PARA INCUBAÇÃO)</v>
          </cell>
        </row>
        <row r="292">
          <cell r="B292" t="str">
            <v>OVOS COM CASCA, FRESCOS, DE GANSAS (EXCETO OVOS  FERTILIZADOS PARA INCUBAÇÃO)</v>
          </cell>
        </row>
        <row r="293">
          <cell r="B293" t="str">
            <v>OVOS COM CASCA, FRESCOS, DE PATAS (EXCETO OVOS  FERTILIZADOS PARA INCUBAÇÃO)</v>
          </cell>
        </row>
        <row r="294">
          <cell r="B294" t="str">
            <v>OVOS COM CASCA, FRESCOS, DE PERUAS (EXCETO OVOS  FERTILIZADOS PARA INCUBAÇÃO)</v>
          </cell>
        </row>
        <row r="295">
          <cell r="B295" t="str">
            <v>OVOS COM CASCA, FRESCOS, DE PINTADAS (EXCETO OVOS  FERTILIZADOS PARA INCUBAÇÃO)</v>
          </cell>
        </row>
        <row r="296">
          <cell r="B296" t="str">
            <v>OVOS DE BICHO-DA-SEDA</v>
          </cell>
        </row>
        <row r="297">
          <cell r="B297" t="str">
            <v>OVOS DE GALINHAS, CONSERVADOS OU COZIDOS</v>
          </cell>
        </row>
        <row r="298">
          <cell r="B298" t="str">
            <v>OVOS DE GALINHAS, PRÓPRIOS PARA USOS ALIMENTARES, SEM CASCA, E GEMAS DE OVOS, FRESCOS, SECOS, COZIDOS EM ÁGUA OU VAPOR, MOLDADOS, CONGELADOS OU CONSERVADOS DE OUTRO MODO, MESMO ADICIONADOS DE AÇÚCAR OU DE OUTROS EDULCORANTES</v>
          </cell>
        </row>
        <row r="299">
          <cell r="B299" t="str">
            <v>OVOS DE GANSAS, CONSERVADOS OU COZIDOS</v>
          </cell>
        </row>
        <row r="300">
          <cell r="B300" t="str">
            <v>OVOS DE GANSAS, PRÓPRIOS PARA USOS ALIMENTARES, SEM CASCA, E GEMAS DE OVOS, FRESCOS, SECOS, COZIDOS EM ÁGUA OU VAPOR, MOLDADOS, CONGELADOS OU CONSERVADOS DE OUTRO MODO, MESMO ADICIONADOS DE AÇÚCAR OU DE OUTROS EDULCORANTES</v>
          </cell>
        </row>
        <row r="301">
          <cell r="B301" t="str">
            <v>OVOS DE PATAS, CONSERVADOS OU COZIDOS</v>
          </cell>
        </row>
        <row r="302">
          <cell r="B302" t="str">
            <v>OVOS DE PATAS, PRÓPRIOS PARA USOS ALIMENTARES, SEM CASCA, E GEMAS DE OVOS, FRESCOS, SECOS, COZIDOS EM ÁGUA OU VAPOR, MOLDADOS, CONGELADOS OU CONSERVADOS DE OUTRO MODO, MESMO ADICIONADOS DE AÇÚCAR OU DE OUTROS EDULCORANTES</v>
          </cell>
        </row>
        <row r="303">
          <cell r="B303" t="str">
            <v>OVOS DE PERUAS, CONSERVADOS OU COZIDOS</v>
          </cell>
        </row>
        <row r="304">
          <cell r="B304" t="str">
            <v>OVOS DE PERUAS, PRÓPRIOS PARA USOS ALIMENTARES, SEM CASCA, E GEMAS DE OVOS, FRESCOS, SECOS, COZIDOS EM ÁGUA OU VAPOR, MOLDADOS, CONGELADOS OU CONSERVADOS DE OUTRO MODO, MESMO ADICIONADOS DE AÇÚCAR OU DE OUTROS EDULCORANTES</v>
          </cell>
        </row>
        <row r="305">
          <cell r="B305" t="str">
            <v>OVOS DE PINTADAS, CONSERVADOS OU COZIDOS</v>
          </cell>
        </row>
        <row r="306">
          <cell r="B306" t="str">
            <v>OVOS DE PINTADAS, PRÓPRIOS PARA USOS ALIMENTARES, SEM CASCA, E GEMAS DE OVOS, FRESCOS, SECOS, COZIDOS EM ÁGUA OU VAPOR, MOLDADOS, CONGELADOS OU CONSERVADOS DE OUTRO MODO, MESMO ADICIONADOS DE AÇÚCAR OU DE OUTROS EDULCORANTES</v>
          </cell>
        </row>
        <row r="307">
          <cell r="B307" t="str">
            <v>OVOS FERTILIZADOS DE AVES DA ESPÉCIE GALLUS DOMESTICUS, PARA INCUBAÇÃO</v>
          </cell>
        </row>
        <row r="308">
          <cell r="B308" t="str">
            <v>OVOS FERTILIZADOS DE GANSAS, PARA INCUBAÇÃO</v>
          </cell>
        </row>
        <row r="309">
          <cell r="B309" t="str">
            <v>OVOS FERTILIZADOS DE PATAS PARA INCUBAÇÃO</v>
          </cell>
        </row>
        <row r="310">
          <cell r="B310" t="str">
            <v>OVOS FERTILIZADOS DE PERUAS PARA INCUBAÇÃO</v>
          </cell>
        </row>
        <row r="311">
          <cell r="B311" t="str">
            <v>OVOS FERTILIZADOS DE PINTADAS PARA INCUBAÇÃO</v>
          </cell>
        </row>
        <row r="312">
          <cell r="B312" t="str">
            <v>PAPAIAS "MAMÕES", FRESCAS</v>
          </cell>
        </row>
        <row r="313">
          <cell r="B313" t="str">
            <v>PATOS,  DAS ESPÉCIES DOMÉSTICAS, VIVOS</v>
          </cell>
        </row>
        <row r="314">
          <cell r="B314" t="str">
            <v>PELLETS DE ARROZ</v>
          </cell>
        </row>
        <row r="315">
          <cell r="B315" t="str">
            <v>PEPININHOS (CORNICHONS)</v>
          </cell>
        </row>
        <row r="316">
          <cell r="B316" t="str">
            <v>PEPINOS</v>
          </cell>
        </row>
        <row r="317">
          <cell r="B317" t="str">
            <v>PEPINOS DESTINADOS À TRANSFORMAÇÃO</v>
          </cell>
        </row>
        <row r="318">
          <cell r="B318" t="str">
            <v>PERAS, FRESCAS</v>
          </cell>
        </row>
        <row r="319">
          <cell r="B319" t="str">
            <v>PERUAS, DAS ESPÉCIES DOMÉSTICAS, VIVOS</v>
          </cell>
        </row>
        <row r="320">
          <cell r="B320" t="str">
            <v>PERUS, DAS ESPÉCIES DOMÉSTICAS, VIVOS</v>
          </cell>
        </row>
        <row r="321">
          <cell r="B321" t="str">
            <v>PÊSSEGOS, FRESCOS (EXCETO NECTARINAS)</v>
          </cell>
        </row>
        <row r="322">
          <cell r="B322" t="str">
            <v>PHYSALIS</v>
          </cell>
        </row>
        <row r="323">
          <cell r="B323" t="str">
            <v>PIMENTOS DOCES OU PIMENTÕES</v>
          </cell>
        </row>
        <row r="324">
          <cell r="B324" t="str">
            <v>PIMENTOS DOCES OU PIMENTÕES (CAPSICUM ANNUUM), SECOS, NÃO TRITURADOS NEM EM PÓ</v>
          </cell>
        </row>
        <row r="325">
          <cell r="B325" t="str">
            <v>PINHÕES, FRESCOS OU SECOS, COM OU SEM CASCA OU PELADOS</v>
          </cell>
        </row>
        <row r="326">
          <cell r="B326" t="str">
            <v>PINTADAS, DAS ESPÉCIES DOMÉSTICAS, VIVOS</v>
          </cell>
        </row>
        <row r="327">
          <cell r="B327" t="str">
            <v>PISTÁCIOS, FRESCOS OU SECOS, COM CASCA</v>
          </cell>
        </row>
        <row r="328">
          <cell r="B328" t="str">
            <v>PISTÁCIOS, FRESCOS OU SECOS, SEM CASCA OU PELADOS</v>
          </cell>
        </row>
        <row r="329">
          <cell r="B329" t="str">
            <v>PLANTAS VIVAS, INCLUINDO AS SUAS RAÍZES, ESTACAS, ENXERTOS E MICÉLIOS DE COGUMELOS (EXCETO BOLBOS, TUBÉRCULOS, RAÍZES TUBEROSAS, REBENTOS E RIZOMAS, MUDAS, PLANTAS E RAÍZES DE CHICÓRIA)</v>
          </cell>
        </row>
        <row r="330">
          <cell r="B330" t="str">
            <v>PLÁTANOS, FRESCOS</v>
          </cell>
        </row>
        <row r="331">
          <cell r="B331" t="str">
            <v>PLÁTANOS, SECOS</v>
          </cell>
        </row>
        <row r="332">
          <cell r="B332" t="str">
            <v>POLÉN</v>
          </cell>
        </row>
        <row r="333">
          <cell r="B333" t="str">
            <v>POMELOS FRESCAS OU SECAS</v>
          </cell>
        </row>
        <row r="334">
          <cell r="B334" t="str">
            <v>PREPARAÇÕES, DE CARNES, MIUDEZAS OU SANGUE, FINAMENTE HOMOGENEIZADAS, ACONDICIONADAS PARA VENDA A RETALHO, COMO ALIMENTOS PARA CRIANÇAS OU PARA USOS DIETÉTICOS, EM RECIPIENTES DE CONTEÚDO = &lt; 250 G</v>
          </cell>
        </row>
        <row r="335">
          <cell r="B335" t="str">
            <v>PREPARAÇÕES DE FÍGADOS (EXCETO ENCHIDOS E PRODUTOS SEMELHANTES E PREPARAÇÕES FINAMENTE HOMOGENEIZADAS ACONDICIONADAS PARA VENDA A RETALHO, COMO ALIMENTOS PARA CRIANÇAS OU PARA USOS DIETÉTICOS, EM RECIPIENTES = &lt; 250 G, ASSIM COMO, DE FÍGADOS, DE GANSO OU DE PATO)</v>
          </cell>
        </row>
        <row r="336">
          <cell r="B336" t="str">
            <v>PREPARAÇÕES HOMOGENEIZADAS DE BANANAS</v>
          </cell>
        </row>
        <row r="337">
          <cell r="B337" t="str">
            <v>PRODUTOS HORTÍCOLAS CONSERVADOS TRANSITORIAMENTE, POR EXEMPLO: COM GÁS SULFUROSO OU ÁGUA SALGADA, SULFURADA OU ADICIONADA DE OUTRAS SUBSTÂNCIAS DESTINADAS A ASSEGURAR TRANSITORIAMENTE A SUA CONSERVAÇÃO, MAS IMPRÓPRIOS PARA A ALIMENTAÇÃO NESTE ESTADO, COM EXCLUSÕES</v>
          </cell>
        </row>
        <row r="338">
          <cell r="B338" t="str">
            <v>PRODUTOS HORTÍCOLAS, FRUTAS, CASCAS DE FRUTAS E OUTRAS PARTES DE PLANTAS, CONSERVADOS EM AÇÚCAR (PASSADOS POR CALDA, GLACEADOS OU CRISTALIZADOS), COM EXCLUSÕES</v>
          </cell>
        </row>
        <row r="339">
          <cell r="B339" t="str">
            <v>PRODUTOS HORTÍCOLAS, FRUTAS E OUTRAS PARTES COMESTÍVEIS DE PLANTAS, PREPARADOS OU CONSERVADOS, EM VINAGRE OU EM ÁCIDO ACÉTICO, COM EXCLUSÕES</v>
          </cell>
        </row>
        <row r="340">
          <cell r="B340" t="str">
            <v>PRODUTOS HORTÍCOLAS, NÃO COZIDOS OU COZIDOS EM ÁGUA OU VAPOR, CONGELADOS COM EXCLUSÕES</v>
          </cell>
        </row>
        <row r="341">
          <cell r="B341" t="str">
            <v>PRODUTOS HORTÍCOLAS PREPARADOS OU CONSERVADOS, CONGELADOS (EXCETO EM VINAGRE OU ÁCIDO ACÉTICO, CONSERVADOS EM AÇÚCAR, ASSIM COMO, TOMATES, COGUMELOS E TRUFAS), COM EXCLUSÕES</v>
          </cell>
        </row>
        <row r="342">
          <cell r="B342" t="str">
            <v>PRODUTOS HORTÍCOLAS PREPARADOS OU CONSERVADOS, NÃO CONGELADOS (EXCETO EM VINAGRE OU ÁCIDO ACÉTICO, CONSERVADOS EM AÇÚCAR, ASSIM COMO, TOMATES, COGUMELOS E TRUFAS), COM EXCLUSÕES</v>
          </cell>
        </row>
        <row r="343">
          <cell r="B343" t="str">
            <v>PRODUTOS HORTÍCOLAS SECOS, MESMO CORTADOS EM PEDAÇOS OU FATIAS, OU AINDA TRITURADOS OU EM PÓ, MAS SEM QUALQUER OUTRO PREPARO, COM EXCLUSÕES</v>
          </cell>
        </row>
        <row r="344">
          <cell r="B344" t="str">
            <v>QUIABOS FRESCOS</v>
          </cell>
        </row>
        <row r="345">
          <cell r="B345" t="str">
            <v>QUIVIS (KIWIS), FRESCOS</v>
          </cell>
        </row>
        <row r="346">
          <cell r="B346" t="str">
            <v>RÁBANO (COCHLEARIA ARMORACIA)</v>
          </cell>
        </row>
        <row r="347">
          <cell r="B347" t="str">
            <v>RESINA</v>
          </cell>
        </row>
        <row r="348">
          <cell r="B348" t="str">
            <v>ROMÃS</v>
          </cell>
        </row>
        <row r="349">
          <cell r="B349" t="str">
            <v>SALADAS, FRESCAS OU REFRIGERADAS (EXCETO ALFACE "LACTUCA SATIVA" E CHICÓRIAS "CHICHORIUM SPP.")</v>
          </cell>
        </row>
        <row r="350">
          <cell r="B350" t="str">
            <v>SALSA FRESCA</v>
          </cell>
        </row>
        <row r="351">
          <cell r="B351" t="str">
            <v>SALVA FRESCA OU REFRIGERADA</v>
          </cell>
        </row>
        <row r="352">
          <cell r="B352" t="str">
            <v>SEGURELHA FRESCA OU REFRIGERADA</v>
          </cell>
        </row>
        <row r="353">
          <cell r="B353" t="str">
            <v>SEMENTES DE COLZA, MESMO TRITURADAS</v>
          </cell>
        </row>
        <row r="354">
          <cell r="B354" t="str">
            <v>SEMENTES DE GIRASSOL DESCASCADAS OU COM CASCA ESTRIADA CINZENTA E BRANCA (EXCETO PARA SEMENTEIRA)</v>
          </cell>
        </row>
        <row r="355">
          <cell r="B355" t="str">
            <v>SEMENTES DE GIRASSOL, MESMO TRITURADAS (EXCETO PARA SEMENTEIRA, DESCASCADAS OU COM CASCA ESTRIADA CINZENTA E BRANCA)</v>
          </cell>
        </row>
        <row r="356">
          <cell r="B356" t="str">
            <v>SEMENTES DE GIRASSOL, PARA SEMENTEIRA</v>
          </cell>
        </row>
        <row r="357">
          <cell r="B357" t="str">
            <v>SEMENTES DE LINHO (LINHAÇA), PARA SEMENTEIRA</v>
          </cell>
        </row>
        <row r="358">
          <cell r="B358" t="str">
            <v>SEMENTES DE NABO SILVESTRE OU DE COLZA, MESMO TRITURADAS, PARA SEMENTEIRA</v>
          </cell>
        </row>
        <row r="359">
          <cell r="B359" t="str">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ell>
        </row>
        <row r="360">
          <cell r="B360" t="str">
            <v>SEMENTES E FRUTOS OLEAGINOSOS, MESMO TRITURADOS (EXCETO FRUTAS DE CASCA RIJA, AZEITONAS, SOJA, AMENDOINS, COPRA, SEMENTES DE LINHO "LINHAÇA", SEMENTES DE NABO SILVESTRE OU DE COLZA E SEMENTES DE GIRASSOL)</v>
          </cell>
        </row>
        <row r="361">
          <cell r="B361" t="str">
            <v>SEMENTES, FRUTOS E ESPOROS, PARA SEMENTEIRA (EXCETO LEGUMES DE VAGEM, MILHO DOCE, CAFÉ, CHÁ, MATE, ESPECIARIAS, CEREAIS, SEMENTES E FRUTOS OLEAGINOSOS, SEMENTES E FRUTOS, UTILIZADOS PRINCIPALMENTE EM PERFUMARIA, MEDICINA OU COMO INSETICIDAS, PARASITICIDAS E SEMELHANTES)</v>
          </cell>
        </row>
        <row r="362">
          <cell r="B362" t="str">
            <v>SOJA, MESMO TRITURADA (EXCETO PARA SEMENTEIRA)</v>
          </cell>
        </row>
        <row r="363">
          <cell r="B363" t="str">
            <v>SOJA, PARA SEMENTEIRA</v>
          </cell>
        </row>
        <row r="364">
          <cell r="B364" t="str">
            <v>SORGO DE GRÃO (EXCETO PARA SEMENTEIRA)</v>
          </cell>
        </row>
        <row r="365">
          <cell r="B365" t="str">
            <v>SORGO DE GRÃO (EXCETO SORGO DE GRÃO HÍBRIDO, PARA SEMENTEIRA)</v>
          </cell>
        </row>
        <row r="366">
          <cell r="B366" t="str">
            <v>SORGO DE GRÃO HÍBRIDO, PARA SEMENTEIRA</v>
          </cell>
        </row>
        <row r="367">
          <cell r="B367" t="str">
            <v>SUCOS E EXTRATOS, DE LÚPULO</v>
          </cell>
        </row>
        <row r="368">
          <cell r="B368" t="str">
            <v>SUMO DE BANANA</v>
          </cell>
        </row>
        <row r="369">
          <cell r="B369" t="str">
            <v>SUMOS DE FRUTAS, INCLUÍDOS OS MOSTOS DE UVAS, OU DE PRODUTOS HORTÍCOLAS NÃO FERMENTADOS, SEM ADIÇÃO DE ÁLCOOL, COM OU SEM ADIÇÃO DE AÇÚCAR OU DE OUTROS,  EDULCORANTES, COM EXCLUSÕES</v>
          </cell>
        </row>
        <row r="370">
          <cell r="B370" t="str">
            <v>TABACO NÃO MANUFATURADO; DESPERDÍCIOS DE TABACO</v>
          </cell>
        </row>
        <row r="371">
          <cell r="B371" t="str">
            <v>TAMARINDOS, MAÇÃS DE CAJU, JACAS, LECHIAS, SAPOTILHAS, MARACUJÁS, CARAMBOLAS E PITAIAIÁS, FRESCAS</v>
          </cell>
        </row>
        <row r="372">
          <cell r="B372" t="str">
            <v>TANGERINAS, FRESCAS OU SECAS</v>
          </cell>
        </row>
        <row r="373">
          <cell r="B373" t="str">
            <v>TANGERINAS, MANDARINAS E SATSUMAS, CLEMENTINAS, "WILKINGS" E OUTROS CITRINOS HÍBRIDOS SEMELHANTES, FRESCOS OU SECOS</v>
          </cell>
        </row>
        <row r="374">
          <cell r="B374" t="str">
            <v>TOMATES, FRESCOS OU REFRIGERADOS</v>
          </cell>
        </row>
        <row r="375">
          <cell r="B375" t="str">
            <v>TOMATES PREPARADOS OU CONSERVADOS (EXCETO EM VINAGRE OU EM ÁCIDO ACÉTICO)</v>
          </cell>
        </row>
        <row r="376">
          <cell r="B376" t="str">
            <v>TOMILHO, FRESCO OU REFRIGERADO</v>
          </cell>
        </row>
        <row r="377">
          <cell r="B377" t="str">
            <v>TORANJAS FRESCAS OU SECAS</v>
          </cell>
        </row>
        <row r="378">
          <cell r="B378" t="str">
            <v>TOUCINHO DE PORCO SEM PARTES MAGRAS E GORDURAS DE PORCO , NÃO FUNDIDAS NEM EXTRAÍDAS DE OUTRO MODO, FRESCOS, REFRIGERADOS, CONGELADOS, SALGADOS OU EM SALMOURA, SECOS OU FUMADOS</v>
          </cell>
        </row>
        <row r="379">
          <cell r="B379" t="str">
            <v>TREMOÇO</v>
          </cell>
        </row>
        <row r="380">
          <cell r="B380" t="str">
            <v>TRIGO DURO (EXCETO PARA SEMENTEIRA)</v>
          </cell>
        </row>
        <row r="381">
          <cell r="B381" t="str">
            <v>TRIGO DURO, PARA SEMENTEIRA</v>
          </cell>
        </row>
        <row r="382">
          <cell r="B382" t="str">
            <v>TRIGO E MISTURA DE TRIGO COM CENTEIO (EXCETO PARA SEMENTEIRA E TRIGO DURO)</v>
          </cell>
        </row>
        <row r="383">
          <cell r="B383" t="str">
            <v>TRIGO E MISTURA DE TRIGO COM CENTEIO, PARA SEMENTEIRA (EXCETO TRIGO DURO, ESPELTA, TRIGO MOLE E MISTURA DE TRIGO COM CENTEIO)</v>
          </cell>
        </row>
        <row r="384">
          <cell r="B384" t="str">
            <v>TRIGO MOLE E MISTURA DE TRIGO COM CENTEIO, PARA SEMENTEIRA</v>
          </cell>
        </row>
        <row r="385">
          <cell r="B385" t="str">
            <v>TRIGO MOURISCO, PAINÇO E ALPISTA; OUTROS CEREAIS DE TRIGO COM CENTEIO</v>
          </cell>
        </row>
        <row r="386">
          <cell r="B386" t="str">
            <v>TRINCAS DE ARROZ</v>
          </cell>
        </row>
        <row r="387">
          <cell r="B387" t="str">
            <v>TRITICALE</v>
          </cell>
        </row>
        <row r="388">
          <cell r="B388" t="str">
            <v>TRUFAS</v>
          </cell>
        </row>
        <row r="389">
          <cell r="B389" t="str">
            <v>UVAS DE MESA FRESCAS</v>
          </cell>
        </row>
        <row r="390">
          <cell r="B390" t="str">
            <v>UVAS, FRESCAS (EXCETO UVAS DE MESA)</v>
          </cell>
        </row>
        <row r="391">
          <cell r="B391" t="str">
            <v>UVAS SECAS</v>
          </cell>
        </row>
        <row r="392">
          <cell r="B392" t="str">
            <v>VACA - IOGURTES, MESMO ADICIONADOS DE AÇÚCAR OU DE OUTROS EDULCORANTES OU AROMATIZADOS OU ADICIONADOS DE FRUTAS OU DE CACAU</v>
          </cell>
        </row>
        <row r="393">
          <cell r="B393" t="str">
            <v xml:space="preserve">VACA - KEFIR </v>
          </cell>
        </row>
        <row r="394">
          <cell r="B394" t="str">
            <v xml:space="preserve">VACA - LEITE COALHADO </v>
          </cell>
        </row>
        <row r="395">
          <cell r="B395" t="str">
            <v>VACA - LEITE CONCENTRADO OU ADICIONADO DE AÇÚCAR OU DE OUTROS EDULCORANTES</v>
          </cell>
        </row>
        <row r="396">
          <cell r="B396" t="str">
            <v>VACA - LEITE NÃO CONCENTRADO NEM ADICIONADO DE AÇÚCAR OU DE OUTROS EDULCORANTES</v>
          </cell>
        </row>
        <row r="397">
          <cell r="B397" t="str">
            <v xml:space="preserve">VACA - LEITELHO </v>
          </cell>
        </row>
        <row r="398">
          <cell r="B398" t="str">
            <v>VACA - LEITES FERMENTADOS OU ACIDIFICADOS, MESMO CONCENTRADOS OU ADICIONADOS DE AÇÚCAR OU DE OUTROS EDULCORANTES, OU AROMATIZADOS OU ADICIONADOS DE FRUTAS OU DE CACAU (EXCETO IOGURTES)</v>
          </cell>
        </row>
        <row r="399">
          <cell r="B399" t="str">
            <v>VACA - MANTEIGA, INCLUI MANTEIGA DESIDRATADA E "GHEE", E OUTRAS MATÉRIAS GORDAS PROVENIENTES DO LEITE; PASTA DE BARRAR (ESPALHAR), DE PRODUTOS PROVENIENTES DO LEITE</v>
          </cell>
        </row>
        <row r="400">
          <cell r="B400" t="str">
            <v xml:space="preserve">VACA - NATA COALHADA </v>
          </cell>
        </row>
        <row r="401">
          <cell r="B401" t="str">
            <v>VACA - NATA CONCENTRADA OU ADICIONADA DE AÇÚCAR OU DE OUTROS EDULCORANTES</v>
          </cell>
        </row>
        <row r="402">
          <cell r="B402" t="str">
            <v>VACA - NATA, NÃO CONCENTRADA NEM ADICIONADA DE AÇÚCAR OU DE OUTROS EDULCORANTES</v>
          </cell>
        </row>
        <row r="403">
          <cell r="B403" t="str">
            <v>VACA - NATAS FERMENTADAS OU ACIDIFICADOS, MESMO CONCENTRADOS OU ADICIONADOS DE AÇÚCAR OU DE OUTROS EDULCORANTES, OU AROMATIZADOS OU ADICIONADOS DE FRUTAS OU DE CACAU (EXCETO IOGURTES)</v>
          </cell>
        </row>
        <row r="404">
          <cell r="B404" t="str">
            <v>VACA - QUEIJOS</v>
          </cell>
        </row>
        <row r="405">
          <cell r="B405" t="str">
            <v>VACA - SORO DE LEITE, MESMO CONCENTRADO OU ADICIONADO DE AÇÚCAR OU DE OUTROS EDULCORANTES; PRODUTOS CONSTITUÍDOS POR COMPONENTES NATURAIS DO LEITE, MESMO ADICIONADOS DE AÇÚCAR OU DE OUTROS EDULCORANTES NÃO ESPECIFICADOS NEM COMPREENDIDOS EM OUTRAS POSIÇÕES</v>
          </cell>
        </row>
        <row r="406">
          <cell r="B406" t="str">
            <v>VACA -REQUEIJÃO</v>
          </cell>
        </row>
        <row r="407">
          <cell r="B407" t="str">
            <v>VINAGRES DE VINHO, APRESENTADOS EM RECIPIENTES DE CAPACIDADE = &lt; 2 L</v>
          </cell>
        </row>
        <row r="408">
          <cell r="B408" t="str">
            <v>VINHOS DE UVAS FRESCAS, INCLUÍDOS OS VINHOS ENRIQUECIDOS COM ÁLCOOL; MOSTO DE UVAS EXCLUÍDOS OS DA POSIÇÃO 2009 E DAS SUBPOSIÇÕES 2204 30 92, 2204 30 94, 2204 30 96 E 2204 30 98</v>
          </cell>
        </row>
        <row r="409">
          <cell r="B409" t="str">
            <v>WILKINGS FRESCAS OU SECAS</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13" displayName="Tabela13" ref="A1:AA10" totalsRowShown="0" headerRowDxfId="29" dataDxfId="28" tableBorderDxfId="27">
  <autoFilter ref="A1:AA10" xr:uid="{00000000-0009-0000-0100-000002000000}"/>
  <tableColumns count="27">
    <tableColumn id="1" xr3:uid="{00000000-0010-0000-0000-000001000000}" name="nif" dataDxfId="26">
      <calculatedColumnFormula>IF(L2="","",L2)</calculatedColumnFormula>
    </tableColumn>
    <tableColumn id="2" xr3:uid="{00000000-0010-0000-0000-000002000000}" name="ano" dataDxfId="25">
      <calculatedColumnFormula>IF(M2="","",M2)</calculatedColumnFormula>
    </tableColumn>
    <tableColumn id="3" xr3:uid="{00000000-0010-0000-0000-000003000000}" name="setor" dataDxfId="24">
      <calculatedColumnFormula>IFERROR(IF(P2="","",(VLOOKUP(P2,Lista_Setores!$A$2:$H$33,8,FALSE))),"NÃO EXISTE CODIGO")</calculatedColumnFormula>
    </tableColumn>
    <tableColumn id="4" xr3:uid="{00000000-0010-0000-0000-000004000000}" name="produto" dataDxfId="23">
      <calculatedColumnFormula>IFERROR(IF(Q2="","",(VLOOKUP(Q2,Lista_Produtos!$M$2:$O$832,3,FALSE))),"NÃO EXISTE CODIGO")</calculatedColumnFormula>
    </tableColumn>
    <tableColumn id="5" xr3:uid="{00000000-0010-0000-0000-000005000000}" name="origem" dataDxfId="22">
      <calculatedColumnFormula>IFERROR(IF(U2="","",(VLOOKUP(U2,'Lista Origem'!$B$3:$I$5,8,FALSE))),"NÃO EXISTE CODIGO")</calculatedColumnFormula>
    </tableColumn>
    <tableColumn id="12" xr3:uid="{00000000-0010-0000-0000-00000C000000}" name="area" dataDxfId="21">
      <calculatedColumnFormula>IF(Tabela13[[#This Row],[Indicação Área]]="","",ROUND(Tabela13[[#This Row],[Indicação Área]],3))</calculatedColumnFormula>
    </tableColumn>
    <tableColumn id="6" xr3:uid="{00000000-0010-0000-0000-000006000000}" name="tipoCertificacao" dataDxfId="20">
      <calculatedColumnFormula>IFERROR(IF(S2="","",(VLOOKUP(S2,'Lista Tipo de Certificação'!$B$2:$D$10,3,FALSE))),"NÃO EXISTE CODIGO")</calculatedColumnFormula>
    </tableColumn>
    <tableColumn id="7" xr3:uid="{00000000-0010-0000-0000-000007000000}" name="entregasOP" dataDxfId="19">
      <calculatedColumnFormula>ROUND(IF(W2="",0,W2),3)</calculatedColumnFormula>
    </tableColumn>
    <tableColumn id="8" xr3:uid="{00000000-0010-0000-0000-000008000000}" name="entregasForaOP" dataDxfId="18">
      <calculatedColumnFormula>ROUND(IF(X2="",0,X2),3)</calculatedColumnFormula>
    </tableColumn>
    <tableColumn id="9" xr3:uid="{00000000-0010-0000-0000-000009000000}" name="entregasOutOP" dataDxfId="17">
      <calculatedColumnFormula>ROUND(IF(Y2="",0,Y2),3)</calculatedColumnFormula>
    </tableColumn>
    <tableColumn id="10" xr3:uid="{00000000-0010-0000-0000-00000A000000}" name="vendasDiretas" dataDxfId="16">
      <calculatedColumnFormula>ROUND(IF(Z2="",0,Z2),3)</calculatedColumnFormula>
    </tableColumn>
    <tableColumn id="40" xr3:uid="{00000000-0010-0000-0000-000028000000}" name="NIF Produtor" dataDxfId="15"/>
    <tableColumn id="41" xr3:uid="{00000000-0010-0000-0000-000029000000}" name="Ano de Referência" dataDxfId="14"/>
    <tableColumn id="38" xr3:uid="{00000000-0010-0000-0000-000026000000}" name="Código Setor" dataDxfId="13">
      <calculatedColumnFormula>IF(Tabela13[[#This Row],[Setor de Entregas]]="","",Tabela13[[#This Row],[setor]])</calculatedColumnFormula>
    </tableColumn>
    <tableColumn id="37" xr3:uid="{00000000-0010-0000-0000-000025000000}" name="Códido Prod" dataDxfId="12">
      <calculatedColumnFormula>IF(Tabela13[[#This Row],[Produto Entregue]]="","",Tabela13[[#This Row],[produto]])</calculatedColumnFormula>
    </tableColumn>
    <tableColumn id="18" xr3:uid="{00000000-0010-0000-0000-000012000000}" name="Setor de Entregas" dataDxfId="11"/>
    <tableColumn id="19" xr3:uid="{00000000-0010-0000-0000-000013000000}" name="Produto Entregue" dataDxfId="10"/>
    <tableColumn id="35" xr3:uid="{00000000-0010-0000-0000-000023000000}" name="Cód. Tipo Cert." dataDxfId="9">
      <calculatedColumnFormula>IF(Tabela13[[#This Row],[Tipo de Certificação]]="","",Tabela13[[#This Row],[tipoCertificacao]])</calculatedColumnFormula>
    </tableColumn>
    <tableColumn id="21" xr3:uid="{00000000-0010-0000-0000-000015000000}" name="Tipo de Certificação" dataDxfId="8"/>
    <tableColumn id="36" xr3:uid="{00000000-0010-0000-0000-000024000000}" name="Cód. Origem" dataDxfId="7">
      <calculatedColumnFormula>IF(Tabela13[[#This Row],[Origem das Entregas]]="","",Tabela13[[#This Row],[origem]])</calculatedColumnFormula>
    </tableColumn>
    <tableColumn id="22" xr3:uid="{00000000-0010-0000-0000-000016000000}" name="Origem das Entregas" dataDxfId="6"/>
    <tableColumn id="11" xr3:uid="{00000000-0010-0000-0000-00000B000000}" name="Indicação Área" dataDxfId="5"/>
    <tableColumn id="23" xr3:uid="{00000000-0010-0000-0000-000017000000}" name="Entregas na OP" dataDxfId="4"/>
    <tableColumn id="24" xr3:uid="{00000000-0010-0000-0000-000018000000}" name="Entregas fora da OP" dataDxfId="3"/>
    <tableColumn id="25" xr3:uid="{00000000-0010-0000-0000-000019000000}" name="Entregas em Outra OP" dataDxfId="2"/>
    <tableColumn id="26" xr3:uid="{00000000-0010-0000-0000-00001A000000}" name="Vendas Diretas" dataDxfId="1"/>
    <tableColumn id="27" xr3:uid="{00000000-0010-0000-0000-00001B000000}" name="Observações" dataDxfId="0"/>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4"/>
  <dimension ref="B1:D10"/>
  <sheetViews>
    <sheetView workbookViewId="0">
      <selection activeCell="C2" sqref="C2"/>
    </sheetView>
  </sheetViews>
  <sheetFormatPr defaultRowHeight="15" x14ac:dyDescent="0.25"/>
  <cols>
    <col min="1" max="1" width="4.5703125" customWidth="1"/>
    <col min="2" max="2" width="23.42578125" bestFit="1" customWidth="1"/>
  </cols>
  <sheetData>
    <row r="1" spans="2:4" x14ac:dyDescent="0.25">
      <c r="B1" s="1" t="s">
        <v>138</v>
      </c>
      <c r="C1" s="1" t="s">
        <v>139</v>
      </c>
      <c r="D1" s="1" t="s">
        <v>140</v>
      </c>
    </row>
    <row r="2" spans="2:4" x14ac:dyDescent="0.25">
      <c r="B2" s="2" t="s">
        <v>4</v>
      </c>
      <c r="C2" s="3">
        <v>2257</v>
      </c>
      <c r="D2" s="4" t="s">
        <v>4</v>
      </c>
    </row>
    <row r="3" spans="2:4" x14ac:dyDescent="0.25">
      <c r="B3" s="2" t="s">
        <v>5</v>
      </c>
      <c r="C3" s="3">
        <v>2277</v>
      </c>
      <c r="D3" s="4" t="s">
        <v>5</v>
      </c>
    </row>
    <row r="4" spans="2:4" x14ac:dyDescent="0.25">
      <c r="B4" s="2" t="s">
        <v>6</v>
      </c>
      <c r="C4" s="3">
        <v>2232</v>
      </c>
      <c r="D4" s="4" t="s">
        <v>6</v>
      </c>
    </row>
    <row r="5" spans="2:4" x14ac:dyDescent="0.25">
      <c r="B5" s="2" t="s">
        <v>7</v>
      </c>
      <c r="C5" s="3">
        <v>2256</v>
      </c>
      <c r="D5" s="4" t="s">
        <v>7</v>
      </c>
    </row>
    <row r="6" spans="2:4" x14ac:dyDescent="0.25">
      <c r="B6" s="2" t="s">
        <v>141</v>
      </c>
      <c r="C6" s="3">
        <v>2281</v>
      </c>
      <c r="D6" s="4" t="s">
        <v>142</v>
      </c>
    </row>
    <row r="7" spans="2:4" x14ac:dyDescent="0.25">
      <c r="B7" s="2" t="s">
        <v>143</v>
      </c>
      <c r="C7" s="3">
        <v>2364</v>
      </c>
      <c r="D7" s="4" t="s">
        <v>144</v>
      </c>
    </row>
    <row r="8" spans="2:4" x14ac:dyDescent="0.25">
      <c r="B8" s="2" t="s">
        <v>8</v>
      </c>
      <c r="C8" s="3">
        <v>2231</v>
      </c>
      <c r="D8" s="4" t="s">
        <v>8</v>
      </c>
    </row>
    <row r="9" spans="2:4" x14ac:dyDescent="0.25">
      <c r="B9" s="2" t="s">
        <v>145</v>
      </c>
      <c r="C9" s="3">
        <v>2361</v>
      </c>
      <c r="D9" s="4" t="s">
        <v>146</v>
      </c>
    </row>
    <row r="10" spans="2:4" x14ac:dyDescent="0.25">
      <c r="B10" s="2" t="s">
        <v>147</v>
      </c>
      <c r="C10" s="3">
        <v>2278</v>
      </c>
      <c r="D10" s="4"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5"/>
  <dimension ref="A1:I5"/>
  <sheetViews>
    <sheetView workbookViewId="0">
      <selection activeCell="I2" sqref="I2"/>
    </sheetView>
  </sheetViews>
  <sheetFormatPr defaultRowHeight="15" x14ac:dyDescent="0.25"/>
  <cols>
    <col min="1" max="1" width="17.140625" customWidth="1"/>
    <col min="2" max="2" width="29.5703125" customWidth="1"/>
    <col min="8" max="8" width="18.42578125" bestFit="1" customWidth="1"/>
    <col min="9" max="9" width="20.28515625" bestFit="1" customWidth="1"/>
  </cols>
  <sheetData>
    <row r="1" spans="1:9" x14ac:dyDescent="0.25">
      <c r="A1" s="26" t="s">
        <v>475</v>
      </c>
      <c r="B1" s="5" t="s">
        <v>149</v>
      </c>
      <c r="C1" s="6" t="s">
        <v>150</v>
      </c>
      <c r="D1" s="6" t="s">
        <v>151</v>
      </c>
      <c r="E1" s="6" t="s">
        <v>152</v>
      </c>
      <c r="F1" s="6" t="s">
        <v>153</v>
      </c>
      <c r="G1" s="6" t="s">
        <v>139</v>
      </c>
      <c r="H1" s="6" t="s">
        <v>154</v>
      </c>
      <c r="I1" s="6" t="s">
        <v>140</v>
      </c>
    </row>
    <row r="2" spans="1:9" x14ac:dyDescent="0.25">
      <c r="A2" s="27" t="s">
        <v>476</v>
      </c>
      <c r="B2" s="28" t="s">
        <v>135</v>
      </c>
      <c r="C2" s="29" t="s">
        <v>155</v>
      </c>
      <c r="D2" s="30">
        <v>42307.49145833333</v>
      </c>
      <c r="E2" s="30">
        <v>32874</v>
      </c>
      <c r="F2" s="29"/>
      <c r="G2" s="31">
        <v>2201</v>
      </c>
      <c r="H2" s="29"/>
      <c r="I2" s="29">
        <v>2201</v>
      </c>
    </row>
    <row r="3" spans="1:9" ht="30" x14ac:dyDescent="0.25">
      <c r="A3" s="32" t="s">
        <v>476</v>
      </c>
      <c r="B3" s="33" t="s">
        <v>477</v>
      </c>
      <c r="C3" s="34" t="s">
        <v>155</v>
      </c>
      <c r="D3" s="35">
        <v>42307.49145833333</v>
      </c>
      <c r="E3" s="35">
        <v>32874</v>
      </c>
      <c r="F3" s="34"/>
      <c r="G3" s="36">
        <v>2202</v>
      </c>
      <c r="H3" s="34"/>
      <c r="I3" s="34">
        <v>2202</v>
      </c>
    </row>
    <row r="4" spans="1:9" x14ac:dyDescent="0.25">
      <c r="A4" s="27" t="s">
        <v>476</v>
      </c>
      <c r="B4" s="28" t="s">
        <v>478</v>
      </c>
      <c r="C4" s="29" t="s">
        <v>155</v>
      </c>
      <c r="D4" s="30">
        <v>42307.49145833333</v>
      </c>
      <c r="E4" s="30">
        <v>32874</v>
      </c>
      <c r="F4" s="29"/>
      <c r="G4" s="31">
        <v>2200</v>
      </c>
      <c r="H4" s="29"/>
      <c r="I4" s="29">
        <v>2200</v>
      </c>
    </row>
    <row r="5" spans="1:9" x14ac:dyDescent="0.25">
      <c r="A5" s="32" t="s">
        <v>476</v>
      </c>
      <c r="B5" s="33" t="s">
        <v>479</v>
      </c>
      <c r="C5" s="34" t="s">
        <v>155</v>
      </c>
      <c r="D5" s="35">
        <v>42307.49145833333</v>
      </c>
      <c r="E5" s="35">
        <v>32874</v>
      </c>
      <c r="F5" s="34"/>
      <c r="G5" s="36">
        <v>2199</v>
      </c>
      <c r="H5" s="34"/>
      <c r="I5" s="34">
        <v>2199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6"/>
  <dimension ref="A1:H33"/>
  <sheetViews>
    <sheetView topLeftCell="A7" workbookViewId="0">
      <selection activeCell="A31" sqref="A31"/>
    </sheetView>
  </sheetViews>
  <sheetFormatPr defaultColWidth="9.140625" defaultRowHeight="12" x14ac:dyDescent="0.2"/>
  <cols>
    <col min="1" max="1" width="33" style="13" customWidth="1"/>
    <col min="2" max="2" width="9.140625" style="13"/>
    <col min="3" max="4" width="18.5703125" style="13" bestFit="1" customWidth="1"/>
    <col min="5" max="5" width="16.42578125" style="13" bestFit="1" customWidth="1"/>
    <col min="6" max="6" width="9.140625" style="13"/>
    <col min="7" max="7" width="20.7109375" style="13" bestFit="1" customWidth="1"/>
    <col min="8" max="8" width="14.85546875" style="13" customWidth="1"/>
    <col min="9" max="16384" width="9.140625" style="13"/>
  </cols>
  <sheetData>
    <row r="1" spans="1:8" x14ac:dyDescent="0.2">
      <c r="A1" s="11" t="s">
        <v>149</v>
      </c>
      <c r="B1" s="12" t="s">
        <v>150</v>
      </c>
      <c r="C1" s="12" t="s">
        <v>151</v>
      </c>
      <c r="D1" s="12" t="s">
        <v>152</v>
      </c>
      <c r="E1" s="12" t="s">
        <v>153</v>
      </c>
      <c r="F1" s="12" t="s">
        <v>139</v>
      </c>
      <c r="G1" s="12" t="s">
        <v>154</v>
      </c>
      <c r="H1" s="12" t="s">
        <v>140</v>
      </c>
    </row>
    <row r="2" spans="1:8" x14ac:dyDescent="0.2">
      <c r="A2" s="14" t="s">
        <v>15</v>
      </c>
      <c r="B2" s="15" t="s">
        <v>155</v>
      </c>
      <c r="C2" s="16">
        <v>42307.49145833333</v>
      </c>
      <c r="D2" s="16">
        <v>7306</v>
      </c>
      <c r="E2" s="15"/>
      <c r="F2" s="17">
        <v>29</v>
      </c>
      <c r="G2" s="15"/>
      <c r="H2" s="15">
        <v>29</v>
      </c>
    </row>
    <row r="3" spans="1:8" x14ac:dyDescent="0.2">
      <c r="A3" s="18" t="s">
        <v>24</v>
      </c>
      <c r="B3" s="19" t="s">
        <v>155</v>
      </c>
      <c r="C3" s="20">
        <v>42307.49145833333</v>
      </c>
      <c r="D3" s="20">
        <v>7306</v>
      </c>
      <c r="E3" s="19"/>
      <c r="F3" s="21">
        <v>8</v>
      </c>
      <c r="G3" s="19"/>
      <c r="H3" s="19">
        <v>8</v>
      </c>
    </row>
    <row r="4" spans="1:8" ht="24" x14ac:dyDescent="0.2">
      <c r="A4" s="18" t="s">
        <v>121</v>
      </c>
      <c r="B4" s="19" t="s">
        <v>155</v>
      </c>
      <c r="C4" s="20">
        <v>42307.49145833333</v>
      </c>
      <c r="D4" s="20">
        <v>7306</v>
      </c>
      <c r="E4" s="19"/>
      <c r="F4" s="21">
        <v>466</v>
      </c>
      <c r="G4" s="19"/>
      <c r="H4" s="19">
        <v>466</v>
      </c>
    </row>
    <row r="5" spans="1:8" x14ac:dyDescent="0.2">
      <c r="A5" s="14" t="s">
        <v>28</v>
      </c>
      <c r="B5" s="15" t="s">
        <v>155</v>
      </c>
      <c r="C5" s="16">
        <v>42307.49145833333</v>
      </c>
      <c r="D5" s="16">
        <v>7306</v>
      </c>
      <c r="E5" s="15"/>
      <c r="F5" s="17">
        <v>27</v>
      </c>
      <c r="G5" s="15"/>
      <c r="H5" s="15">
        <v>27</v>
      </c>
    </row>
    <row r="6" spans="1:8" ht="40.5" customHeight="1" x14ac:dyDescent="0.2">
      <c r="A6" s="18" t="s">
        <v>35</v>
      </c>
      <c r="B6" s="19" t="s">
        <v>155</v>
      </c>
      <c r="C6" s="20">
        <v>42307.49145833333</v>
      </c>
      <c r="D6" s="20">
        <v>7306</v>
      </c>
      <c r="E6" s="19"/>
      <c r="F6" s="21">
        <v>24</v>
      </c>
      <c r="G6" s="19"/>
      <c r="H6" s="19">
        <v>24</v>
      </c>
    </row>
    <row r="7" spans="1:8" x14ac:dyDescent="0.2">
      <c r="A7" s="14" t="s">
        <v>122</v>
      </c>
      <c r="B7" s="15" t="s">
        <v>155</v>
      </c>
      <c r="C7" s="16">
        <v>42307.49145833333</v>
      </c>
      <c r="D7" s="16">
        <v>7306</v>
      </c>
      <c r="E7" s="15"/>
      <c r="F7" s="17">
        <v>467</v>
      </c>
      <c r="G7" s="15"/>
      <c r="H7" s="15">
        <v>467</v>
      </c>
    </row>
    <row r="8" spans="1:8" x14ac:dyDescent="0.2">
      <c r="A8" s="14" t="s">
        <v>123</v>
      </c>
      <c r="B8" s="15" t="s">
        <v>155</v>
      </c>
      <c r="C8" s="16">
        <v>42307.49145833333</v>
      </c>
      <c r="D8" s="16">
        <v>7306</v>
      </c>
      <c r="E8" s="15"/>
      <c r="F8" s="17">
        <v>12</v>
      </c>
      <c r="G8" s="15"/>
      <c r="H8" s="15">
        <v>12</v>
      </c>
    </row>
    <row r="9" spans="1:8" x14ac:dyDescent="0.2">
      <c r="A9" s="14" t="s">
        <v>124</v>
      </c>
      <c r="B9" s="15" t="s">
        <v>155</v>
      </c>
      <c r="C9" s="16">
        <v>42307.49145833333</v>
      </c>
      <c r="D9" s="16">
        <v>7306</v>
      </c>
      <c r="E9" s="15"/>
      <c r="F9" s="17">
        <v>11</v>
      </c>
      <c r="G9" s="15"/>
      <c r="H9" s="15">
        <v>11</v>
      </c>
    </row>
    <row r="10" spans="1:8" x14ac:dyDescent="0.2">
      <c r="A10" s="18" t="s">
        <v>125</v>
      </c>
      <c r="B10" s="19" t="s">
        <v>155</v>
      </c>
      <c r="C10" s="20">
        <v>42307.49145833333</v>
      </c>
      <c r="D10" s="20">
        <v>7306</v>
      </c>
      <c r="E10" s="19"/>
      <c r="F10" s="21">
        <v>471</v>
      </c>
      <c r="G10" s="19"/>
      <c r="H10" s="19">
        <v>471</v>
      </c>
    </row>
    <row r="11" spans="1:8" x14ac:dyDescent="0.2">
      <c r="A11" s="14" t="s">
        <v>126</v>
      </c>
      <c r="B11" s="15" t="s">
        <v>155</v>
      </c>
      <c r="C11" s="16">
        <v>42307.49145833333</v>
      </c>
      <c r="D11" s="16">
        <v>7306</v>
      </c>
      <c r="E11" s="15"/>
      <c r="F11" s="17">
        <v>30</v>
      </c>
      <c r="G11" s="15"/>
      <c r="H11" s="15">
        <v>30</v>
      </c>
    </row>
    <row r="12" spans="1:8" x14ac:dyDescent="0.2">
      <c r="A12" s="14" t="s">
        <v>160</v>
      </c>
      <c r="B12" s="15" t="s">
        <v>156</v>
      </c>
      <c r="C12" s="16">
        <v>43851.709722222222</v>
      </c>
      <c r="D12" s="16">
        <v>7306</v>
      </c>
      <c r="E12" s="15"/>
      <c r="F12" s="17">
        <v>2365</v>
      </c>
      <c r="G12" s="15"/>
      <c r="H12" s="15">
        <v>577</v>
      </c>
    </row>
    <row r="13" spans="1:8" x14ac:dyDescent="0.2">
      <c r="A13" s="14" t="s">
        <v>127</v>
      </c>
      <c r="B13" s="15" t="s">
        <v>155</v>
      </c>
      <c r="C13" s="16">
        <v>42307.49145833333</v>
      </c>
      <c r="D13" s="16">
        <v>7306</v>
      </c>
      <c r="E13" s="15"/>
      <c r="F13" s="17">
        <v>18</v>
      </c>
      <c r="G13" s="15"/>
      <c r="H13" s="15">
        <v>18</v>
      </c>
    </row>
    <row r="14" spans="1:8" ht="24" x14ac:dyDescent="0.2">
      <c r="A14" s="14" t="s">
        <v>128</v>
      </c>
      <c r="B14" s="15" t="s">
        <v>155</v>
      </c>
      <c r="C14" s="16">
        <v>42307.49145833333</v>
      </c>
      <c r="D14" s="16">
        <v>7306</v>
      </c>
      <c r="E14" s="15"/>
      <c r="F14" s="17">
        <v>13</v>
      </c>
      <c r="G14" s="15"/>
      <c r="H14" s="15">
        <v>13</v>
      </c>
    </row>
    <row r="15" spans="1:8" ht="24" x14ac:dyDescent="0.2">
      <c r="A15" s="14" t="s">
        <v>129</v>
      </c>
      <c r="B15" s="15" t="s">
        <v>155</v>
      </c>
      <c r="C15" s="16">
        <v>42307.49145833333</v>
      </c>
      <c r="D15" s="16">
        <v>7306</v>
      </c>
      <c r="E15" s="15"/>
      <c r="F15" s="17">
        <v>468</v>
      </c>
      <c r="G15" s="15"/>
      <c r="H15" s="15">
        <v>468</v>
      </c>
    </row>
    <row r="16" spans="1:8" x14ac:dyDescent="0.2">
      <c r="A16" s="14" t="s">
        <v>83</v>
      </c>
      <c r="B16" s="15" t="s">
        <v>155</v>
      </c>
      <c r="C16" s="16">
        <v>42307.49145833333</v>
      </c>
      <c r="D16" s="16">
        <v>7306</v>
      </c>
      <c r="E16" s="15"/>
      <c r="F16" s="17">
        <v>508</v>
      </c>
      <c r="G16" s="15"/>
      <c r="H16" s="15">
        <v>508</v>
      </c>
    </row>
    <row r="17" spans="1:8" x14ac:dyDescent="0.2">
      <c r="A17" s="14" t="s">
        <v>85</v>
      </c>
      <c r="B17" s="15" t="s">
        <v>155</v>
      </c>
      <c r="C17" s="16">
        <v>42307.49145833333</v>
      </c>
      <c r="D17" s="16">
        <v>7306</v>
      </c>
      <c r="E17" s="15"/>
      <c r="F17" s="17">
        <v>17</v>
      </c>
      <c r="G17" s="15"/>
      <c r="H17" s="15">
        <v>17</v>
      </c>
    </row>
    <row r="18" spans="1:8" x14ac:dyDescent="0.2">
      <c r="A18" s="14" t="s">
        <v>158</v>
      </c>
      <c r="B18" s="15" t="s">
        <v>156</v>
      </c>
      <c r="C18" s="16">
        <v>43844.79959490741</v>
      </c>
      <c r="D18" s="16">
        <v>43466</v>
      </c>
      <c r="E18" s="15"/>
      <c r="F18" s="17">
        <v>2362</v>
      </c>
      <c r="G18" s="15"/>
      <c r="H18" s="15">
        <v>511</v>
      </c>
    </row>
    <row r="19" spans="1:8" x14ac:dyDescent="0.2">
      <c r="A19" s="18" t="s">
        <v>0</v>
      </c>
      <c r="B19" s="19" t="s">
        <v>155</v>
      </c>
      <c r="C19" s="20">
        <v>42307.49145833333</v>
      </c>
      <c r="D19" s="20">
        <v>7306</v>
      </c>
      <c r="E19" s="19"/>
      <c r="F19" s="21">
        <v>28</v>
      </c>
      <c r="G19" s="19"/>
      <c r="H19" s="19">
        <v>28</v>
      </c>
    </row>
    <row r="20" spans="1:8" ht="24" x14ac:dyDescent="0.2">
      <c r="A20" s="18" t="s">
        <v>469</v>
      </c>
      <c r="B20" s="19" t="s">
        <v>155</v>
      </c>
      <c r="C20" s="20">
        <v>42307.49145833333</v>
      </c>
      <c r="D20" s="20">
        <v>7306</v>
      </c>
      <c r="E20" s="19"/>
      <c r="F20" s="21">
        <v>22</v>
      </c>
      <c r="G20" s="19"/>
      <c r="H20" s="19">
        <v>22</v>
      </c>
    </row>
    <row r="21" spans="1:8" x14ac:dyDescent="0.2">
      <c r="A21" s="18" t="s">
        <v>1</v>
      </c>
      <c r="B21" s="19" t="s">
        <v>155</v>
      </c>
      <c r="C21" s="20">
        <v>42307.49145833333</v>
      </c>
      <c r="D21" s="20">
        <v>7306</v>
      </c>
      <c r="E21" s="19"/>
      <c r="F21" s="21">
        <v>469</v>
      </c>
      <c r="G21" s="19"/>
      <c r="H21" s="19">
        <v>469</v>
      </c>
    </row>
    <row r="22" spans="1:8" ht="24" x14ac:dyDescent="0.2">
      <c r="A22" s="14" t="s">
        <v>134</v>
      </c>
      <c r="B22" s="15" t="s">
        <v>155</v>
      </c>
      <c r="C22" s="16">
        <v>42307.49145833333</v>
      </c>
      <c r="D22" s="16">
        <v>7306</v>
      </c>
      <c r="E22" s="15"/>
      <c r="F22" s="17">
        <v>470</v>
      </c>
      <c r="G22" s="15"/>
      <c r="H22" s="15">
        <v>470</v>
      </c>
    </row>
    <row r="23" spans="1:8" x14ac:dyDescent="0.2">
      <c r="A23" s="14" t="s">
        <v>130</v>
      </c>
      <c r="B23" s="15" t="s">
        <v>155</v>
      </c>
      <c r="C23" s="16">
        <v>42307.49145833333</v>
      </c>
      <c r="D23" s="16">
        <v>7306</v>
      </c>
      <c r="E23" s="15"/>
      <c r="F23" s="17">
        <v>9</v>
      </c>
      <c r="G23" s="15"/>
      <c r="H23" s="15">
        <v>9</v>
      </c>
    </row>
    <row r="24" spans="1:8" x14ac:dyDescent="0.2">
      <c r="A24" s="18" t="s">
        <v>131</v>
      </c>
      <c r="B24" s="19" t="s">
        <v>155</v>
      </c>
      <c r="C24" s="20">
        <v>42307.49145833333</v>
      </c>
      <c r="D24" s="20">
        <v>7306</v>
      </c>
      <c r="E24" s="19"/>
      <c r="F24" s="21">
        <v>509</v>
      </c>
      <c r="G24" s="19"/>
      <c r="H24" s="19">
        <v>509</v>
      </c>
    </row>
    <row r="25" spans="1:8" x14ac:dyDescent="0.2">
      <c r="A25" s="18" t="s">
        <v>132</v>
      </c>
      <c r="B25" s="19" t="s">
        <v>155</v>
      </c>
      <c r="C25" s="20">
        <v>42307.49145833333</v>
      </c>
      <c r="D25" s="20">
        <v>7306</v>
      </c>
      <c r="E25" s="19"/>
      <c r="F25" s="21">
        <v>576</v>
      </c>
      <c r="G25" s="19"/>
      <c r="H25" s="19">
        <v>576</v>
      </c>
    </row>
    <row r="26" spans="1:8" x14ac:dyDescent="0.2">
      <c r="A26" s="18" t="s">
        <v>161</v>
      </c>
      <c r="B26" s="19" t="s">
        <v>156</v>
      </c>
      <c r="C26" s="20">
        <v>43853.692442129628</v>
      </c>
      <c r="D26" s="20">
        <v>7306</v>
      </c>
      <c r="E26" s="19"/>
      <c r="F26" s="21">
        <v>2366</v>
      </c>
      <c r="G26" s="19"/>
      <c r="H26" s="19">
        <v>935</v>
      </c>
    </row>
    <row r="27" spans="1:8" x14ac:dyDescent="0.2">
      <c r="A27" s="14" t="s">
        <v>105</v>
      </c>
      <c r="B27" s="15" t="s">
        <v>155</v>
      </c>
      <c r="C27" s="16">
        <v>42307.49145833333</v>
      </c>
      <c r="D27" s="16">
        <v>7306</v>
      </c>
      <c r="E27" s="15"/>
      <c r="F27" s="17">
        <v>26</v>
      </c>
      <c r="G27" s="15"/>
      <c r="H27" s="15">
        <v>26</v>
      </c>
    </row>
    <row r="28" spans="1:8" x14ac:dyDescent="0.2">
      <c r="A28" s="14" t="s">
        <v>2</v>
      </c>
      <c r="B28" s="15" t="s">
        <v>155</v>
      </c>
      <c r="C28" s="16">
        <v>42307.49145833333</v>
      </c>
      <c r="D28" s="16">
        <v>7306</v>
      </c>
      <c r="E28" s="15"/>
      <c r="F28" s="17">
        <v>506</v>
      </c>
      <c r="G28" s="15"/>
      <c r="H28" s="15">
        <v>506</v>
      </c>
    </row>
    <row r="29" spans="1:8" x14ac:dyDescent="0.2">
      <c r="A29" s="14" t="s">
        <v>3</v>
      </c>
      <c r="B29" s="15" t="s">
        <v>155</v>
      </c>
      <c r="C29" s="16">
        <v>42307.49145833333</v>
      </c>
      <c r="D29" s="16">
        <v>7306</v>
      </c>
      <c r="E29" s="15"/>
      <c r="F29" s="17">
        <v>507</v>
      </c>
      <c r="G29" s="15"/>
      <c r="H29" s="15">
        <v>507</v>
      </c>
    </row>
    <row r="30" spans="1:8" x14ac:dyDescent="0.2">
      <c r="A30" s="14" t="s">
        <v>133</v>
      </c>
      <c r="B30" s="15" t="s">
        <v>155</v>
      </c>
      <c r="C30" s="16">
        <v>42307.49145833333</v>
      </c>
      <c r="D30" s="16">
        <v>7306</v>
      </c>
      <c r="E30" s="15"/>
      <c r="F30" s="17">
        <v>31</v>
      </c>
      <c r="G30" s="15"/>
      <c r="H30" s="15">
        <v>31</v>
      </c>
    </row>
    <row r="31" spans="1:8" x14ac:dyDescent="0.2">
      <c r="A31" s="18" t="s">
        <v>162</v>
      </c>
      <c r="B31" s="19" t="s">
        <v>156</v>
      </c>
      <c r="C31" s="20">
        <v>43844.79959490741</v>
      </c>
      <c r="D31" s="20">
        <v>43466</v>
      </c>
      <c r="E31" s="19"/>
      <c r="F31" s="21">
        <v>2363</v>
      </c>
      <c r="G31" s="19"/>
      <c r="H31" s="19">
        <v>512</v>
      </c>
    </row>
    <row r="32" spans="1:8" x14ac:dyDescent="0.2">
      <c r="A32" s="14" t="s">
        <v>101</v>
      </c>
      <c r="B32" s="15" t="s">
        <v>155</v>
      </c>
      <c r="C32" s="16">
        <v>42307.49145833333</v>
      </c>
      <c r="D32" s="16">
        <v>7306</v>
      </c>
      <c r="E32" s="15"/>
      <c r="F32" s="17">
        <v>510</v>
      </c>
      <c r="G32" s="15"/>
      <c r="H32" s="15">
        <v>510</v>
      </c>
    </row>
    <row r="33" spans="1:8" x14ac:dyDescent="0.2">
      <c r="A33" s="14" t="s">
        <v>119</v>
      </c>
      <c r="B33" s="15" t="s">
        <v>155</v>
      </c>
      <c r="C33" s="16">
        <v>42307.49145833333</v>
      </c>
      <c r="D33" s="16">
        <v>7306</v>
      </c>
      <c r="E33" s="15"/>
      <c r="F33" s="17">
        <v>23</v>
      </c>
      <c r="G33" s="15"/>
      <c r="H33" s="15">
        <v>23</v>
      </c>
    </row>
  </sheetData>
  <autoFilter ref="A1:H33" xr:uid="{00000000-0009-0000-0000-000002000000}"/>
  <sortState xmlns:xlrd2="http://schemas.microsoft.com/office/spreadsheetml/2017/richdata2" ref="A2:H33">
    <sortCondition ref="A2:A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15"/>
  <dimension ref="A1:O832"/>
  <sheetViews>
    <sheetView topLeftCell="D1" workbookViewId="0">
      <selection activeCell="F4" sqref="F4"/>
    </sheetView>
  </sheetViews>
  <sheetFormatPr defaultColWidth="9.140625" defaultRowHeight="11.25" x14ac:dyDescent="0.25"/>
  <cols>
    <col min="1" max="1" width="9.28515625" style="8" bestFit="1" customWidth="1"/>
    <col min="2" max="2" width="25.7109375" style="10" customWidth="1"/>
    <col min="3" max="3" width="9.28515625" style="8" bestFit="1" customWidth="1"/>
    <col min="4" max="4" width="3.42578125" style="8" customWidth="1"/>
    <col min="5" max="5" width="8.140625" style="8" bestFit="1" customWidth="1"/>
    <col min="6" max="6" width="34.42578125" style="10" customWidth="1"/>
    <col min="7" max="7" width="9.7109375" style="10" customWidth="1"/>
    <col min="8" max="9" width="2.7109375" style="8" customWidth="1"/>
    <col min="10" max="10" width="16" style="8" bestFit="1" customWidth="1"/>
    <col min="11" max="11" width="16.85546875" style="8" customWidth="1"/>
    <col min="12" max="12" width="40.140625" style="10" customWidth="1"/>
    <col min="13" max="13" width="31.85546875" style="10" customWidth="1"/>
    <col min="14" max="16384" width="9.140625" style="8"/>
  </cols>
  <sheetData>
    <row r="1" spans="1:15" s="7" customFormat="1" ht="33.75" x14ac:dyDescent="0.25">
      <c r="A1" s="22" t="s">
        <v>163</v>
      </c>
      <c r="B1" s="23" t="s">
        <v>164</v>
      </c>
      <c r="C1" s="22" t="s">
        <v>165</v>
      </c>
      <c r="D1" s="22" t="s">
        <v>166</v>
      </c>
      <c r="E1" s="22" t="s">
        <v>167</v>
      </c>
      <c r="F1" s="23" t="s">
        <v>168</v>
      </c>
      <c r="G1" s="23" t="s">
        <v>474</v>
      </c>
      <c r="H1" s="22" t="s">
        <v>152</v>
      </c>
      <c r="I1" s="22" t="s">
        <v>153</v>
      </c>
      <c r="J1" s="22" t="s">
        <v>154</v>
      </c>
      <c r="K1" s="22" t="s">
        <v>151</v>
      </c>
      <c r="L1" s="83" t="s">
        <v>750</v>
      </c>
      <c r="M1" s="83" t="s">
        <v>751</v>
      </c>
    </row>
    <row r="2" spans="1:15" ht="60.75" customHeight="1" x14ac:dyDescent="0.25">
      <c r="A2" s="8">
        <v>29</v>
      </c>
      <c r="B2" s="10" t="s">
        <v>15</v>
      </c>
      <c r="C2" s="24">
        <v>7306</v>
      </c>
      <c r="E2" s="8">
        <v>597</v>
      </c>
      <c r="F2" s="10" t="s">
        <v>16</v>
      </c>
      <c r="G2" s="10">
        <v>597</v>
      </c>
      <c r="H2" s="24">
        <v>7306</v>
      </c>
      <c r="J2" s="70">
        <v>1108191000</v>
      </c>
      <c r="K2" s="25">
        <v>43867.515972222202</v>
      </c>
      <c r="L2" s="10" t="str">
        <f>IFERROR(VLOOKUP(J2,'Produtos RA2018'!$C$2:$D$428,2,FALSE),"")</f>
        <v>AMIDO DE ARROZ</v>
      </c>
      <c r="M2" s="10" t="str">
        <f t="shared" ref="M2:M65" si="0">IF(L2="",F2,UPPER(L2))</f>
        <v>AMIDO DE ARROZ</v>
      </c>
      <c r="O2" s="8">
        <f t="shared" ref="O2:O65" si="1">G2</f>
        <v>597</v>
      </c>
    </row>
    <row r="3" spans="1:15" ht="30" customHeight="1" x14ac:dyDescent="0.25">
      <c r="A3" s="8">
        <v>29</v>
      </c>
      <c r="B3" s="10" t="s">
        <v>15</v>
      </c>
      <c r="C3" s="24">
        <v>7306</v>
      </c>
      <c r="E3" s="8">
        <v>400</v>
      </c>
      <c r="F3" s="10" t="s">
        <v>169</v>
      </c>
      <c r="G3" s="10">
        <v>400</v>
      </c>
      <c r="H3" s="24">
        <v>7306</v>
      </c>
      <c r="J3" s="70">
        <v>1006100000</v>
      </c>
      <c r="K3" s="25">
        <v>43867.515972222202</v>
      </c>
      <c r="L3" s="10" t="str">
        <f>IFERROR(VLOOKUP(J3,'Produtos RA2018'!$C$2:$D$428,2,FALSE),"")</f>
        <v/>
      </c>
      <c r="M3" s="10" t="str">
        <f t="shared" si="0"/>
        <v>ARROZ COM CASCA (ARROZ PADDY)</v>
      </c>
      <c r="O3" s="8">
        <f t="shared" si="1"/>
        <v>400</v>
      </c>
    </row>
    <row r="4" spans="1:15" ht="49.5" customHeight="1" x14ac:dyDescent="0.25">
      <c r="A4" s="8">
        <v>29</v>
      </c>
      <c r="B4" s="10" t="s">
        <v>15</v>
      </c>
      <c r="C4" s="24">
        <v>7306</v>
      </c>
      <c r="E4" s="8">
        <v>279</v>
      </c>
      <c r="F4" s="10" t="s">
        <v>17</v>
      </c>
      <c r="G4" s="10">
        <v>279</v>
      </c>
      <c r="H4" s="24">
        <v>7306</v>
      </c>
      <c r="J4" s="70">
        <v>1006200000</v>
      </c>
      <c r="K4" s="25">
        <v>43867.515972222202</v>
      </c>
      <c r="L4" s="10" t="str">
        <f>IFERROR(VLOOKUP(J4,'Produtos RA2018'!$C$2:$D$428,2,FALSE),"")</f>
        <v>ARROZ DESCASCADO (ARROZ CARGO OU CASTANHO)</v>
      </c>
      <c r="M4" s="10" t="str">
        <f t="shared" si="0"/>
        <v>ARROZ DESCASCADO (ARROZ CARGO OU CASTANHO)</v>
      </c>
      <c r="O4" s="8">
        <f t="shared" si="1"/>
        <v>279</v>
      </c>
    </row>
    <row r="5" spans="1:15" ht="56.25" customHeight="1" x14ac:dyDescent="0.25">
      <c r="A5" s="8">
        <v>29</v>
      </c>
      <c r="B5" s="10" t="s">
        <v>15</v>
      </c>
      <c r="C5" s="24">
        <v>7306</v>
      </c>
      <c r="E5" s="8">
        <v>592</v>
      </c>
      <c r="F5" s="10" t="s">
        <v>18</v>
      </c>
      <c r="G5" s="10">
        <v>592</v>
      </c>
      <c r="H5" s="24">
        <v>7306</v>
      </c>
      <c r="J5" s="70">
        <v>1006300000</v>
      </c>
      <c r="K5" s="25">
        <v>43867.5159837963</v>
      </c>
      <c r="L5" s="10" t="str">
        <f>IFERROR(VLOOKUP(J5,'Produtos RA2018'!$C$2:$D$428,2,FALSE),"")</f>
        <v>ARROZ SEMIBRANQUEADO OU BRANQUEADO, MESMO POLIDO OU GLACEADO</v>
      </c>
      <c r="M5" s="10" t="str">
        <f t="shared" si="0"/>
        <v>ARROZ SEMIBRANQUEADO OU BRANQUEADO, MESMO POLIDO OU GLACEADO</v>
      </c>
      <c r="O5" s="8">
        <f t="shared" si="1"/>
        <v>592</v>
      </c>
    </row>
    <row r="6" spans="1:15" ht="56.25" customHeight="1" x14ac:dyDescent="0.25">
      <c r="A6" s="8">
        <v>29</v>
      </c>
      <c r="B6" s="10" t="s">
        <v>15</v>
      </c>
      <c r="C6" s="24">
        <v>7306</v>
      </c>
      <c r="F6" s="10" t="s">
        <v>524</v>
      </c>
      <c r="G6" s="10">
        <v>937</v>
      </c>
      <c r="H6" s="24"/>
      <c r="J6" s="70">
        <v>10061098</v>
      </c>
      <c r="K6" s="25"/>
      <c r="L6" s="10" t="str">
        <f>IFERROR(VLOOKUP(J6,'Produtos RA2018'!$C$2:$D$428,2,FALSE),"")</f>
        <v>ARROZ COM CASCA (ARROZ PADDY), DE GRÃOS LONGOS, COM UMA RELAÇÃO COMPRIMENTO/LARGURA = &gt; 3 (EXCETO ESTUFADO "PARBOILED" OU PARA SEMENTEIRA)</v>
      </c>
      <c r="M6" s="10" t="str">
        <f t="shared" si="0"/>
        <v>ARROZ COM CASCA (ARROZ PADDY), DE GRÃOS LONGOS, COM UMA RELAÇÃO COMPRIMENTO/LARGURA = &gt; 3 (EXCETO ESTUFADO "PARBOILED" OU PARA SEMENTEIRA)</v>
      </c>
      <c r="N6" s="8" t="s">
        <v>740</v>
      </c>
      <c r="O6" s="8">
        <f t="shared" si="1"/>
        <v>937</v>
      </c>
    </row>
    <row r="7" spans="1:15" ht="56.25" customHeight="1" x14ac:dyDescent="0.25">
      <c r="A7" s="8">
        <v>29</v>
      </c>
      <c r="B7" s="10" t="s">
        <v>15</v>
      </c>
      <c r="C7" s="24">
        <v>7306</v>
      </c>
      <c r="E7" s="8">
        <v>310</v>
      </c>
      <c r="F7" s="10" t="s">
        <v>525</v>
      </c>
      <c r="G7" s="10">
        <v>310</v>
      </c>
      <c r="H7" s="24"/>
      <c r="J7" s="70">
        <v>10061096</v>
      </c>
      <c r="K7" s="25"/>
      <c r="L7" s="10" t="str">
        <f>IFERROR(VLOOKUP(J7,'Produtos RA2018'!$C$2:$D$428,2,FALSE),"")</f>
        <v>ARROZ COM CASCA (ARROZ PADDY), DE GRÃOS LONGOS, COM UMA RELAÇÃO COMPRIMENTO/LARGURA &gt; 2 MAS &lt; 3 (EXCETO ESTUFADO "PARBOILED" OU PARA SEMENTEIRA)</v>
      </c>
      <c r="M7" s="10" t="str">
        <f t="shared" si="0"/>
        <v>ARROZ COM CASCA (ARROZ PADDY), DE GRÃOS LONGOS, COM UMA RELAÇÃO COMPRIMENTO/LARGURA &gt; 2 MAS &lt; 3 (EXCETO ESTUFADO "PARBOILED" OU PARA SEMENTEIRA)</v>
      </c>
      <c r="O7" s="8">
        <f t="shared" si="1"/>
        <v>310</v>
      </c>
    </row>
    <row r="8" spans="1:15" ht="56.25" customHeight="1" x14ac:dyDescent="0.25">
      <c r="A8" s="8">
        <v>29</v>
      </c>
      <c r="B8" s="10" t="s">
        <v>15</v>
      </c>
      <c r="C8" s="24">
        <v>7306</v>
      </c>
      <c r="F8" s="10" t="s">
        <v>526</v>
      </c>
      <c r="G8" s="10">
        <v>938</v>
      </c>
      <c r="H8" s="24"/>
      <c r="J8" s="70">
        <v>10061023</v>
      </c>
      <c r="K8" s="25"/>
      <c r="L8" s="10" t="str">
        <f>IFERROR(VLOOKUP(J8,'Produtos RA2018'!$C$2:$D$428,2,FALSE),"")</f>
        <v>ARROZ COM CASCA (ARROZ PADDY), ESTUFADO (PARBOILED), DE GRÃOS MÉDIOS</v>
      </c>
      <c r="M8" s="10" t="str">
        <f t="shared" si="0"/>
        <v>ARROZ COM CASCA (ARROZ PADDY), ESTUFADO (PARBOILED), DE GRÃOS MÉDIOS</v>
      </c>
      <c r="N8" s="8" t="s">
        <v>740</v>
      </c>
      <c r="O8" s="8">
        <f t="shared" si="1"/>
        <v>938</v>
      </c>
    </row>
    <row r="9" spans="1:15" ht="56.25" customHeight="1" x14ac:dyDescent="0.25">
      <c r="A9" s="8">
        <v>29</v>
      </c>
      <c r="B9" s="10" t="s">
        <v>15</v>
      </c>
      <c r="C9" s="24">
        <v>7306</v>
      </c>
      <c r="F9" s="10" t="s">
        <v>527</v>
      </c>
      <c r="G9" s="10">
        <v>939</v>
      </c>
      <c r="H9" s="24"/>
      <c r="J9" s="70">
        <v>10061021</v>
      </c>
      <c r="K9" s="25"/>
      <c r="L9" s="10" t="str">
        <f>IFERROR(VLOOKUP(J9,'Produtos RA2018'!$C$2:$D$428,2,FALSE),"")</f>
        <v>ARROZ COM CASCA (ARROZ PADDY), ESTUFADO (PARBOILED), DE GRÃOS REDONDOS</v>
      </c>
      <c r="M9" s="10" t="str">
        <f t="shared" si="0"/>
        <v>ARROZ COM CASCA (ARROZ PADDY), ESTUFADO (PARBOILED), DE GRÃOS REDONDOS</v>
      </c>
      <c r="N9" s="8" t="s">
        <v>740</v>
      </c>
      <c r="O9" s="8">
        <f t="shared" si="1"/>
        <v>939</v>
      </c>
    </row>
    <row r="10" spans="1:15" ht="46.5" customHeight="1" x14ac:dyDescent="0.25">
      <c r="A10" s="8">
        <v>29</v>
      </c>
      <c r="B10" s="10" t="s">
        <v>15</v>
      </c>
      <c r="C10" s="24">
        <v>7306</v>
      </c>
      <c r="E10" s="8">
        <v>401</v>
      </c>
      <c r="F10" s="10" t="s">
        <v>19</v>
      </c>
      <c r="G10" s="10">
        <v>401</v>
      </c>
      <c r="H10" s="24">
        <v>7306</v>
      </c>
      <c r="J10" s="70">
        <v>1102905000</v>
      </c>
      <c r="K10" s="25">
        <v>43867.516064814801</v>
      </c>
      <c r="L10" s="10" t="str">
        <f>IFERROR(VLOOKUP(J10,'Produtos RA2018'!$C$2:$D$428,2,FALSE),"")</f>
        <v>FARINHA DE ARROZ</v>
      </c>
      <c r="M10" s="10" t="str">
        <f t="shared" si="0"/>
        <v>FARINHA DE ARROZ</v>
      </c>
      <c r="O10" s="8">
        <f t="shared" si="1"/>
        <v>401</v>
      </c>
    </row>
    <row r="11" spans="1:15" ht="24" customHeight="1" x14ac:dyDescent="0.25">
      <c r="A11" s="8">
        <v>29</v>
      </c>
      <c r="B11" s="10" t="s">
        <v>15</v>
      </c>
      <c r="C11" s="24">
        <v>7306</v>
      </c>
      <c r="E11" s="8">
        <v>595</v>
      </c>
      <c r="F11" s="10" t="s">
        <v>20</v>
      </c>
      <c r="G11" s="10">
        <v>595</v>
      </c>
      <c r="H11" s="24">
        <v>7306</v>
      </c>
      <c r="J11" s="70">
        <v>1104199100</v>
      </c>
      <c r="K11" s="25">
        <v>43867.516087962998</v>
      </c>
      <c r="L11" s="10" t="str">
        <f>IFERROR(VLOOKUP(J11,'Produtos RA2018'!$C$2:$D$428,2,FALSE),"")</f>
        <v>GRÃOS DE ARROZ, EM FLOCOS</v>
      </c>
      <c r="M11" s="10" t="str">
        <f t="shared" si="0"/>
        <v>GRÃOS DE ARROZ, EM FLOCOS</v>
      </c>
      <c r="O11" s="8">
        <f t="shared" si="1"/>
        <v>595</v>
      </c>
    </row>
    <row r="12" spans="1:15" ht="43.5" customHeight="1" x14ac:dyDescent="0.25">
      <c r="A12" s="8">
        <v>29</v>
      </c>
      <c r="B12" s="10" t="s">
        <v>15</v>
      </c>
      <c r="C12" s="24">
        <v>7306</v>
      </c>
      <c r="E12" s="8">
        <v>596</v>
      </c>
      <c r="F12" s="10" t="s">
        <v>171</v>
      </c>
      <c r="G12" s="10">
        <v>596</v>
      </c>
      <c r="H12" s="24">
        <v>7306</v>
      </c>
      <c r="J12" s="70">
        <v>1104199900</v>
      </c>
      <c r="K12" s="25">
        <v>43867.516087962998</v>
      </c>
      <c r="L12" s="10" t="str">
        <f>IFERROR(VLOOKUP(J12,'Produtos RA2018'!$C$2:$D$428,2,FALSE),"")</f>
        <v>GRÃOS DE ARROS ESMAGADOS</v>
      </c>
      <c r="M12" s="10" t="str">
        <f t="shared" si="0"/>
        <v>GRÃOS DE ARROS ESMAGADOS</v>
      </c>
      <c r="O12" s="8">
        <f t="shared" si="1"/>
        <v>596</v>
      </c>
    </row>
    <row r="13" spans="1:15" ht="33" customHeight="1" x14ac:dyDescent="0.25">
      <c r="A13" s="8">
        <v>29</v>
      </c>
      <c r="B13" s="10" t="s">
        <v>15</v>
      </c>
      <c r="C13" s="24">
        <v>7306</v>
      </c>
      <c r="E13" s="8">
        <v>593</v>
      </c>
      <c r="F13" s="10" t="s">
        <v>21</v>
      </c>
      <c r="G13" s="10">
        <v>593</v>
      </c>
      <c r="H13" s="24">
        <v>7306</v>
      </c>
      <c r="J13" s="70">
        <v>1103195000</v>
      </c>
      <c r="K13" s="25">
        <v>43867.516087962998</v>
      </c>
      <c r="L13" s="10" t="str">
        <f>IFERROR(VLOOKUP(J13,'Produtos RA2018'!$C$2:$D$428,2,FALSE),"")</f>
        <v>GRUMOS E SÊMOLAS, DE ARROZ</v>
      </c>
      <c r="M13" s="10" t="str">
        <f t="shared" si="0"/>
        <v>GRUMOS E SÊMOLAS, DE ARROZ</v>
      </c>
      <c r="O13" s="8">
        <f t="shared" si="1"/>
        <v>593</v>
      </c>
    </row>
    <row r="14" spans="1:15" ht="24" customHeight="1" x14ac:dyDescent="0.25">
      <c r="A14" s="8">
        <v>29</v>
      </c>
      <c r="B14" s="10" t="s">
        <v>15</v>
      </c>
      <c r="C14" s="24">
        <v>7306</v>
      </c>
      <c r="E14" s="8">
        <v>594</v>
      </c>
      <c r="F14" s="10" t="s">
        <v>22</v>
      </c>
      <c r="G14" s="10">
        <v>594</v>
      </c>
      <c r="H14" s="24">
        <v>7306</v>
      </c>
      <c r="J14" s="70">
        <v>1103205000</v>
      </c>
      <c r="K14" s="25">
        <v>43867.516157407401</v>
      </c>
      <c r="L14" s="10" t="str">
        <f>IFERROR(VLOOKUP(J14,'Produtos RA2018'!$C$2:$D$428,2,FALSE),"")</f>
        <v>PELLETS DE ARROZ</v>
      </c>
      <c r="M14" s="10" t="str">
        <f t="shared" si="0"/>
        <v>PELLETS DE ARROZ</v>
      </c>
      <c r="O14" s="8">
        <f t="shared" si="1"/>
        <v>594</v>
      </c>
    </row>
    <row r="15" spans="1:15" ht="22.5" customHeight="1" x14ac:dyDescent="0.25">
      <c r="A15" s="8">
        <v>29</v>
      </c>
      <c r="B15" s="10" t="s">
        <v>15</v>
      </c>
      <c r="C15" s="24">
        <v>7306</v>
      </c>
      <c r="E15" s="8">
        <v>108</v>
      </c>
      <c r="F15" s="10" t="s">
        <v>23</v>
      </c>
      <c r="G15" s="10">
        <v>108</v>
      </c>
      <c r="H15" s="24">
        <v>7306</v>
      </c>
      <c r="J15" s="70">
        <v>1006400000</v>
      </c>
      <c r="K15" s="25">
        <v>43867.516203703701</v>
      </c>
      <c r="L15" s="10" t="str">
        <f>IFERROR(VLOOKUP(J15,'Produtos RA2018'!$C$2:$D$428,2,FALSE),"")</f>
        <v>TRINCAS DE ARROZ</v>
      </c>
      <c r="M15" s="10" t="str">
        <f t="shared" si="0"/>
        <v>TRINCAS DE ARROZ</v>
      </c>
      <c r="O15" s="8">
        <f t="shared" si="1"/>
        <v>108</v>
      </c>
    </row>
    <row r="16" spans="1:15" x14ac:dyDescent="0.25">
      <c r="A16" s="41">
        <v>29</v>
      </c>
      <c r="B16" s="42" t="s">
        <v>15</v>
      </c>
      <c r="C16" s="43">
        <v>7306</v>
      </c>
      <c r="D16" s="41"/>
      <c r="E16" s="41">
        <v>2214</v>
      </c>
      <c r="F16" s="42" t="s">
        <v>170</v>
      </c>
      <c r="G16" s="44" t="s">
        <v>473</v>
      </c>
      <c r="H16" s="24">
        <v>32874</v>
      </c>
      <c r="K16" s="25">
        <v>42551.623819444401</v>
      </c>
      <c r="L16" s="10" t="str">
        <f>IFERROR(VLOOKUP(J16,'Produtos RA2018'!$C$2:$D$428,2,FALSE),"")</f>
        <v/>
      </c>
      <c r="M16" s="10" t="str">
        <f t="shared" si="0"/>
        <v>DEVOLUÇÕES</v>
      </c>
      <c r="O16" s="8" t="str">
        <f t="shared" si="1"/>
        <v>PRDDEV</v>
      </c>
    </row>
    <row r="17" spans="1:15" x14ac:dyDescent="0.25">
      <c r="A17" s="41">
        <v>29</v>
      </c>
      <c r="B17" s="42" t="s">
        <v>15</v>
      </c>
      <c r="C17" s="43">
        <v>7306</v>
      </c>
      <c r="D17" s="41"/>
      <c r="E17" s="41">
        <v>2216</v>
      </c>
      <c r="F17" s="42" t="s">
        <v>484</v>
      </c>
      <c r="G17" s="44" t="s">
        <v>471</v>
      </c>
      <c r="H17" s="24">
        <v>32874</v>
      </c>
      <c r="K17" s="25">
        <v>42551.623819444401</v>
      </c>
      <c r="L17" s="10" t="str">
        <f>IFERROR(VLOOKUP(J17,'Produtos RA2018'!$C$2:$D$428,2,FALSE),"")</f>
        <v/>
      </c>
      <c r="M17" s="10" t="str">
        <f t="shared" si="0"/>
        <v>DESCONTOS e ABATIMENTOS</v>
      </c>
      <c r="O17" s="8" t="str">
        <f t="shared" si="1"/>
        <v>PRDABA</v>
      </c>
    </row>
    <row r="18" spans="1:15" ht="28.5" customHeight="1" x14ac:dyDescent="0.25">
      <c r="A18" s="41">
        <v>29</v>
      </c>
      <c r="B18" s="42" t="s">
        <v>15</v>
      </c>
      <c r="C18" s="43">
        <v>7306</v>
      </c>
      <c r="D18" s="41"/>
      <c r="E18" s="41">
        <v>2215</v>
      </c>
      <c r="F18" s="42" t="s">
        <v>485</v>
      </c>
      <c r="G18" s="44" t="s">
        <v>472</v>
      </c>
      <c r="H18" s="24">
        <v>32874</v>
      </c>
      <c r="K18" s="25">
        <v>42551.623819444401</v>
      </c>
      <c r="L18" s="10" t="str">
        <f>IFERROR(VLOOKUP(J18,'Produtos RA2018'!$C$2:$D$428,2,FALSE),"")</f>
        <v/>
      </c>
      <c r="M18" s="10" t="str">
        <f t="shared" si="0"/>
        <v>OUTROS DESCONTOS</v>
      </c>
      <c r="O18" s="8" t="str">
        <f t="shared" si="1"/>
        <v>PRDDES</v>
      </c>
    </row>
    <row r="19" spans="1:15" x14ac:dyDescent="0.25">
      <c r="A19" s="41">
        <v>29</v>
      </c>
      <c r="B19" s="42" t="s">
        <v>15</v>
      </c>
      <c r="C19" s="43">
        <v>7306</v>
      </c>
      <c r="D19" s="41"/>
      <c r="E19" s="45" t="s">
        <v>487</v>
      </c>
      <c r="F19" s="42" t="s">
        <v>486</v>
      </c>
      <c r="G19" s="45" t="s">
        <v>487</v>
      </c>
      <c r="H19" s="24">
        <v>43800</v>
      </c>
      <c r="K19" s="25"/>
      <c r="L19" s="10" t="str">
        <f>IFERROR(VLOOKUP(J19,'Produtos RA2018'!$C$2:$D$428,2,FALSE),"")</f>
        <v/>
      </c>
      <c r="M19" s="10" t="str">
        <f t="shared" si="0"/>
        <v>INDEMINIZAÇÕES DE SEGUROS</v>
      </c>
      <c r="O19" s="8" t="str">
        <f t="shared" si="1"/>
        <v>INDSEG</v>
      </c>
    </row>
    <row r="20" spans="1:15" ht="52.5" customHeight="1" x14ac:dyDescent="0.25">
      <c r="A20" s="41">
        <v>29</v>
      </c>
      <c r="B20" s="42" t="s">
        <v>15</v>
      </c>
      <c r="C20" s="43">
        <v>7306</v>
      </c>
      <c r="D20" s="41"/>
      <c r="E20" s="45" t="s">
        <v>489</v>
      </c>
      <c r="F20" s="42" t="s">
        <v>488</v>
      </c>
      <c r="G20" s="45" t="s">
        <v>489</v>
      </c>
      <c r="H20" s="24">
        <v>43800</v>
      </c>
      <c r="K20" s="25"/>
      <c r="L20" s="10" t="str">
        <f>IFERROR(VLOOKUP(J20,'Produtos RA2018'!$C$2:$D$428,2,FALSE),"")</f>
        <v/>
      </c>
      <c r="M20" s="10" t="str">
        <f t="shared" si="0"/>
        <v>SUBPRODUTOS</v>
      </c>
      <c r="O20" s="8" t="str">
        <f t="shared" si="1"/>
        <v>SUBPROD</v>
      </c>
    </row>
    <row r="21" spans="1:15" ht="78.75" customHeight="1" x14ac:dyDescent="0.25">
      <c r="A21" s="8">
        <v>8</v>
      </c>
      <c r="B21" s="10" t="s">
        <v>24</v>
      </c>
      <c r="C21" s="24">
        <v>7306</v>
      </c>
      <c r="E21" s="8">
        <v>201</v>
      </c>
      <c r="F21" s="10" t="s">
        <v>172</v>
      </c>
      <c r="G21" s="10">
        <v>201</v>
      </c>
      <c r="H21" s="24">
        <v>7306</v>
      </c>
      <c r="J21" s="70">
        <v>1509000000</v>
      </c>
      <c r="K21" s="25">
        <v>43867.5159837963</v>
      </c>
      <c r="L21" s="10" t="str">
        <f>IFERROR(VLOOKUP(J21,'Produtos RA2018'!$C$2:$D$428,2,FALSE),"")</f>
        <v>AZEITE DE OLIVEIRA E SUAS FRAÇÕES, MESMO REFINADOS, MAS NÃO QUÍMICAMENTE MODIFICADOS, OBTIDOS A PARTIR DE AZEITONAS, UNICAMENTE POR PROCESSOS MECÂNICOS OU FÍSICOS</v>
      </c>
      <c r="M21" s="10" t="str">
        <f t="shared" si="0"/>
        <v>AZEITE DE OLIVEIRA E SUAS FRAÇÕES, MESMO REFINADOS, MAS NÃO QUÍMICAMENTE MODIFICADOS, OBTIDOS A PARTIR DE AZEITONAS, UNICAMENTE POR PROCESSOS MECÂNICOS OU FÍSICOS</v>
      </c>
      <c r="O21" s="8">
        <f t="shared" si="1"/>
        <v>201</v>
      </c>
    </row>
    <row r="22" spans="1:15" ht="72.75" customHeight="1" x14ac:dyDescent="0.25">
      <c r="A22" s="8">
        <v>8</v>
      </c>
      <c r="B22" s="10" t="s">
        <v>24</v>
      </c>
      <c r="C22" s="24">
        <v>7306</v>
      </c>
      <c r="E22" s="8">
        <v>237</v>
      </c>
      <c r="F22" s="10" t="s">
        <v>136</v>
      </c>
      <c r="G22" s="10">
        <v>237</v>
      </c>
      <c r="H22" s="24">
        <v>7306</v>
      </c>
      <c r="J22" s="70">
        <v>709929000</v>
      </c>
      <c r="K22" s="25">
        <v>43867.5159837963</v>
      </c>
      <c r="L22" s="10" t="str">
        <f>IFERROR(VLOOKUP(J22,'Produtos RA2018'!$C$2:$D$428,2,FALSE),"")</f>
        <v>AZEITONAS, FRESCAS OU REFRIGERADAS, PARA A PRODUÇÃO DE AZEITE</v>
      </c>
      <c r="M22" s="10" t="str">
        <f t="shared" si="0"/>
        <v>AZEITONAS, FRESCAS OU REFRIGERADAS, PARA A PRODUÇÃO DE AZEITE</v>
      </c>
      <c r="O22" s="8">
        <f t="shared" si="1"/>
        <v>237</v>
      </c>
    </row>
    <row r="23" spans="1:15" ht="78.75" customHeight="1" x14ac:dyDescent="0.25">
      <c r="A23" s="8">
        <v>8</v>
      </c>
      <c r="B23" s="10" t="s">
        <v>24</v>
      </c>
      <c r="C23" s="24">
        <v>7306</v>
      </c>
      <c r="E23" s="8">
        <v>237</v>
      </c>
      <c r="F23" s="10" t="s">
        <v>136</v>
      </c>
      <c r="G23" s="10">
        <v>237</v>
      </c>
      <c r="H23" s="24">
        <v>7306</v>
      </c>
      <c r="J23" s="75">
        <v>709929000</v>
      </c>
      <c r="K23" s="25">
        <v>43867.5159837963</v>
      </c>
      <c r="L23" s="10" t="str">
        <f>IFERROR(VLOOKUP(J23,'Produtos RA2018'!$C$2:$D$428,2,FALSE),"")</f>
        <v>AZEITONAS, FRESCAS OU REFRIGERADAS, PARA A PRODUÇÃO DE AZEITE</v>
      </c>
      <c r="M23" s="10" t="str">
        <f t="shared" si="0"/>
        <v>AZEITONAS, FRESCAS OU REFRIGERADAS, PARA A PRODUÇÃO DE AZEITE</v>
      </c>
      <c r="O23" s="8">
        <f t="shared" si="1"/>
        <v>237</v>
      </c>
    </row>
    <row r="24" spans="1:15" ht="109.5" customHeight="1" x14ac:dyDescent="0.25">
      <c r="A24" s="8">
        <v>8</v>
      </c>
      <c r="B24" s="10" t="s">
        <v>24</v>
      </c>
      <c r="C24" s="24">
        <v>7306</v>
      </c>
      <c r="E24" s="8">
        <v>403</v>
      </c>
      <c r="F24" s="10" t="s">
        <v>25</v>
      </c>
      <c r="G24" s="10">
        <v>403</v>
      </c>
      <c r="H24" s="24">
        <v>7306</v>
      </c>
      <c r="J24" s="70">
        <v>1510000000</v>
      </c>
      <c r="K24" s="25">
        <v>43867.5159837963</v>
      </c>
      <c r="L24" s="10" t="str">
        <f>IFERROR(VLOOKUP(J24,'Produtos RA2018'!$C$2:$D$428,2,FALSE),"")</f>
        <v>ÓLEOS E SUAS FRAÇÕES, OBTIDOS EXCLUSIVAMENTE A PARTIR DE AZEITONAS, POR PROCESSOS DIFERENTES DOS DA POSIÇÃO 1509, MESMO REFINADOS, MAS NÃO QUÍMICAMENTE MODIFICADOS, E MISTURAS DESTES ÓLEOS OU FRAÇÕES COM ÓLEOS OU FRAÇÕES DA POSIÇÃO 1509</v>
      </c>
      <c r="M24" s="10" t="str">
        <f t="shared" si="0"/>
        <v>ÓLEOS E SUAS FRAÇÕES, OBTIDOS EXCLUSIVAMENTE A PARTIR DE AZEITONAS, POR PROCESSOS DIFERENTES DOS DA POSIÇÃO 1509, MESMO REFINADOS, MAS NÃO QUÍMICAMENTE MODIFICADOS, E MISTURAS DESTES ÓLEOS OU FRAÇÕES COM ÓLEOS OU FRAÇÕES DA POSIÇÃO 1509</v>
      </c>
      <c r="O24" s="8">
        <f t="shared" si="1"/>
        <v>403</v>
      </c>
    </row>
    <row r="25" spans="1:15" ht="109.5" customHeight="1" x14ac:dyDescent="0.25">
      <c r="A25" s="8">
        <v>8</v>
      </c>
      <c r="B25" s="10" t="s">
        <v>24</v>
      </c>
      <c r="C25" s="24">
        <v>7306</v>
      </c>
      <c r="F25" s="10" t="s">
        <v>532</v>
      </c>
      <c r="G25" s="10">
        <v>940</v>
      </c>
      <c r="H25" s="24"/>
      <c r="J25" s="70">
        <v>15220031</v>
      </c>
      <c r="K25" s="25"/>
      <c r="L25" s="10" t="str">
        <f>IFERROR(VLOOKUP(J25,'Produtos RA2018'!$C$2:$D$428,2,FALSE),"")</f>
        <v>RESÍDUOS PROVENIENTES DO TRATAMENTO DAS SUBSTÂNCIAS GORDAS OU CERAS ANIMAIS OU VEGETAIS, QUE CONTANHAM ÓLEO COM CARATERÍSTICAS DE AZEITE DE OLIVEIRA</v>
      </c>
      <c r="M25" s="10" t="str">
        <f t="shared" si="0"/>
        <v>RESÍDUOS PROVENIENTES DO TRATAMENTO DAS SUBSTÂNCIAS GORDAS OU CERAS ANIMAIS OU VEGETAIS, QUE CONTANHAM ÓLEO COM CARATERÍSTICAS DE AZEITE DE OLIVEIRA</v>
      </c>
      <c r="N25" s="8" t="s">
        <v>740</v>
      </c>
      <c r="O25" s="8">
        <f t="shared" si="1"/>
        <v>940</v>
      </c>
    </row>
    <row r="26" spans="1:15" ht="109.5" customHeight="1" x14ac:dyDescent="0.25">
      <c r="A26" s="8">
        <v>8</v>
      </c>
      <c r="B26" s="10" t="s">
        <v>24</v>
      </c>
      <c r="C26" s="24">
        <v>7306</v>
      </c>
      <c r="F26" s="10" t="s">
        <v>530</v>
      </c>
      <c r="G26" s="10">
        <v>941</v>
      </c>
      <c r="H26" s="24"/>
      <c r="J26" s="70">
        <v>23069011</v>
      </c>
      <c r="K26" s="25"/>
      <c r="L26" s="10" t="str">
        <f>IFERROR(VLOOKUP(J26,'Produtos RA2018'!$C$2:$D$428,2,FALSE),"")</f>
        <v>Bagaço de azeitona e outros resíduos da extração do azeite de oliveira</v>
      </c>
      <c r="M26" s="10" t="str">
        <f t="shared" si="0"/>
        <v>BAGAÇO DE AZEITONA E OUTROS RESÍDUOS DA EXTRAÇÃO DO AZEITE DE OLIVEIRA</v>
      </c>
      <c r="N26" s="8" t="s">
        <v>740</v>
      </c>
      <c r="O26" s="8">
        <f t="shared" si="1"/>
        <v>941</v>
      </c>
    </row>
    <row r="27" spans="1:15" ht="77.25" customHeight="1" x14ac:dyDescent="0.25">
      <c r="A27" s="41">
        <v>8</v>
      </c>
      <c r="B27" s="42" t="s">
        <v>24</v>
      </c>
      <c r="C27" s="43">
        <v>7306</v>
      </c>
      <c r="D27" s="41"/>
      <c r="E27" s="41">
        <v>2216</v>
      </c>
      <c r="F27" s="42" t="s">
        <v>484</v>
      </c>
      <c r="G27" s="44" t="s">
        <v>471</v>
      </c>
      <c r="H27" s="24">
        <v>32874</v>
      </c>
      <c r="K27" s="25">
        <v>42551.623819444401</v>
      </c>
      <c r="L27" s="10" t="str">
        <f>IFERROR(VLOOKUP(J27,'Produtos RA2018'!$C$2:$D$428,2,FALSE),"")</f>
        <v/>
      </c>
      <c r="M27" s="10" t="str">
        <f t="shared" si="0"/>
        <v>DESCONTOS e ABATIMENTOS</v>
      </c>
      <c r="O27" s="8" t="str">
        <f t="shared" si="1"/>
        <v>PRDABA</v>
      </c>
    </row>
    <row r="28" spans="1:15" x14ac:dyDescent="0.25">
      <c r="A28" s="41">
        <v>8</v>
      </c>
      <c r="B28" s="42" t="s">
        <v>24</v>
      </c>
      <c r="C28" s="43">
        <v>7306</v>
      </c>
      <c r="D28" s="41"/>
      <c r="E28" s="41">
        <v>2215</v>
      </c>
      <c r="F28" s="42" t="s">
        <v>485</v>
      </c>
      <c r="G28" s="44" t="s">
        <v>472</v>
      </c>
      <c r="H28" s="24">
        <v>32874</v>
      </c>
      <c r="K28" s="25"/>
      <c r="L28" s="10" t="str">
        <f>IFERROR(VLOOKUP(J28,'Produtos RA2018'!$C$2:$D$428,2,FALSE),"")</f>
        <v/>
      </c>
      <c r="M28" s="10" t="str">
        <f t="shared" si="0"/>
        <v>OUTROS DESCONTOS</v>
      </c>
      <c r="O28" s="8" t="str">
        <f t="shared" si="1"/>
        <v>PRDDES</v>
      </c>
    </row>
    <row r="29" spans="1:15" x14ac:dyDescent="0.25">
      <c r="A29" s="41">
        <v>8</v>
      </c>
      <c r="B29" s="42" t="s">
        <v>24</v>
      </c>
      <c r="C29" s="43">
        <v>7306</v>
      </c>
      <c r="D29" s="41"/>
      <c r="E29" s="45" t="s">
        <v>487</v>
      </c>
      <c r="F29" s="42" t="s">
        <v>486</v>
      </c>
      <c r="G29" s="45" t="s">
        <v>487</v>
      </c>
      <c r="H29" s="24">
        <v>43800</v>
      </c>
      <c r="K29" s="25"/>
      <c r="L29" s="10" t="str">
        <f>IFERROR(VLOOKUP(J29,'Produtos RA2018'!$C$2:$D$428,2,FALSE),"")</f>
        <v/>
      </c>
      <c r="M29" s="10" t="str">
        <f t="shared" si="0"/>
        <v>INDEMINIZAÇÕES DE SEGUROS</v>
      </c>
      <c r="O29" s="8" t="str">
        <f t="shared" si="1"/>
        <v>INDSEG</v>
      </c>
    </row>
    <row r="30" spans="1:15" x14ac:dyDescent="0.25">
      <c r="A30" s="41">
        <v>8</v>
      </c>
      <c r="B30" s="42" t="s">
        <v>24</v>
      </c>
      <c r="C30" s="43">
        <v>7306</v>
      </c>
      <c r="D30" s="41"/>
      <c r="E30" s="45" t="s">
        <v>489</v>
      </c>
      <c r="F30" s="42" t="s">
        <v>488</v>
      </c>
      <c r="G30" s="45" t="s">
        <v>489</v>
      </c>
      <c r="H30" s="24">
        <v>43800</v>
      </c>
      <c r="K30" s="25"/>
      <c r="L30" s="10" t="str">
        <f>IFERROR(VLOOKUP(J30,'Produtos RA2018'!$C$2:$D$428,2,FALSE),"")</f>
        <v/>
      </c>
      <c r="M30" s="10" t="str">
        <f t="shared" si="0"/>
        <v>SUBPRODUTOS</v>
      </c>
      <c r="O30" s="8" t="str">
        <f t="shared" si="1"/>
        <v>SUBPROD</v>
      </c>
    </row>
    <row r="31" spans="1:15" ht="78.75" x14ac:dyDescent="0.25">
      <c r="A31" s="8">
        <v>466</v>
      </c>
      <c r="B31" s="10" t="s">
        <v>159</v>
      </c>
      <c r="C31" s="24">
        <v>7306</v>
      </c>
      <c r="E31" s="8">
        <v>321</v>
      </c>
      <c r="F31" s="10" t="s">
        <v>26</v>
      </c>
      <c r="G31" s="10">
        <v>321</v>
      </c>
      <c r="H31" s="24">
        <v>7306</v>
      </c>
      <c r="J31" s="70">
        <v>711200000</v>
      </c>
      <c r="K31" s="25">
        <v>43867.5159837963</v>
      </c>
      <c r="L31" s="10" t="str">
        <f>IFERROR(VLOOKUP(J31,'Produtos RA2018'!$C$2:$D$428,2,FALSE),"")</f>
        <v>AZEITONAS, CONSERVADAS TRANSITORIAMENTE, POR EXEMPLO:  COM GÁS SULFUROSO OU ÁGUA SALGADA, SULFURADA OU ADICIONADA DE OUTRAS SUBSTÂNCIAS DESTINADAS A ASSEGURAR TRANSITORIAMENTE A SUA CONSERVAÇÃO, MAS IMPRÓPRIOS PARA A ALIMENTAÇÃO NESTE ESTADO</v>
      </c>
      <c r="M31" s="10" t="str">
        <f t="shared" si="0"/>
        <v>AZEITONAS, CONSERVADAS TRANSITORIAMENTE, POR EXEMPLO:  COM GÁS SULFUROSO OU ÁGUA SALGADA, SULFURADA OU ADICIONADA DE OUTRAS SUBSTÂNCIAS DESTINADAS A ASSEGURAR TRANSITORIAMENTE A SUA CONSERVAÇÃO, MAS IMPRÓPRIOS PARA A ALIMENTAÇÃO NESTE ESTADO</v>
      </c>
      <c r="O31" s="8">
        <f t="shared" si="1"/>
        <v>321</v>
      </c>
    </row>
    <row r="32" spans="1:15" ht="54" customHeight="1" x14ac:dyDescent="0.25">
      <c r="A32" s="8">
        <v>466</v>
      </c>
      <c r="B32" s="10" t="s">
        <v>159</v>
      </c>
      <c r="C32" s="24">
        <v>7306</v>
      </c>
      <c r="E32" s="8">
        <v>202</v>
      </c>
      <c r="F32" s="10" t="s">
        <v>173</v>
      </c>
      <c r="G32" s="10">
        <v>202</v>
      </c>
      <c r="H32" s="24">
        <v>7306</v>
      </c>
      <c r="J32" s="70">
        <v>709921000</v>
      </c>
      <c r="K32" s="25">
        <v>43867.5159837963</v>
      </c>
      <c r="L32" s="10" t="s">
        <v>534</v>
      </c>
      <c r="M32" s="10" t="str">
        <f t="shared" si="0"/>
        <v>AZEITONAS FRESCAS OU REFRIGERADAS NÃO DESTINADAS À PRODUÇÃO DE AZEITE</v>
      </c>
      <c r="O32" s="8">
        <f t="shared" si="1"/>
        <v>202</v>
      </c>
    </row>
    <row r="33" spans="1:15" ht="47.25" customHeight="1" x14ac:dyDescent="0.25">
      <c r="A33" s="8">
        <v>466</v>
      </c>
      <c r="B33" s="10" t="s">
        <v>159</v>
      </c>
      <c r="C33" s="24">
        <v>7306</v>
      </c>
      <c r="E33" s="8">
        <v>207</v>
      </c>
      <c r="F33" s="10" t="s">
        <v>27</v>
      </c>
      <c r="G33" s="10">
        <v>207</v>
      </c>
      <c r="H33" s="24">
        <v>7306</v>
      </c>
      <c r="J33" s="70">
        <v>710801000</v>
      </c>
      <c r="K33" s="25">
        <v>43867.5159837963</v>
      </c>
      <c r="L33" s="10" t="str">
        <f>IFERROR(VLOOKUP(J33,'Produtos RA2018'!$C$2:$D$428,2,FALSE),"")</f>
        <v>AZEITONAS, NÃO COZIDAS OU COZIDAS EM ÁGUA OU VAPOR, CONGELADAS</v>
      </c>
      <c r="M33" s="10" t="str">
        <f t="shared" si="0"/>
        <v>AZEITONAS, NÃO COZIDAS OU COZIDAS EM ÁGUA OU VAPOR, CONGELADAS</v>
      </c>
      <c r="O33" s="8">
        <f t="shared" si="1"/>
        <v>207</v>
      </c>
    </row>
    <row r="34" spans="1:15" ht="32.25" customHeight="1" x14ac:dyDescent="0.25">
      <c r="A34" s="8">
        <v>466</v>
      </c>
      <c r="B34" s="10" t="s">
        <v>159</v>
      </c>
      <c r="C34" s="24">
        <v>7306</v>
      </c>
      <c r="E34" s="8">
        <v>404</v>
      </c>
      <c r="F34" s="10" t="s">
        <v>174</v>
      </c>
      <c r="G34" s="10">
        <v>404</v>
      </c>
      <c r="H34" s="24">
        <v>7306</v>
      </c>
      <c r="J34" s="70">
        <v>2001906500</v>
      </c>
      <c r="K34" s="25">
        <v>43867.5159837963</v>
      </c>
      <c r="L34" s="10" t="s">
        <v>535</v>
      </c>
      <c r="M34" s="10" t="str">
        <f t="shared" si="0"/>
        <v>AZEITONAS PREPARADAS OU CONSERVADAS EM  VINAGRE OU ÁCIDO ACÉTICO</v>
      </c>
      <c r="O34" s="8">
        <f t="shared" si="1"/>
        <v>404</v>
      </c>
    </row>
    <row r="35" spans="1:15" ht="33.75" x14ac:dyDescent="0.25">
      <c r="A35" s="8">
        <v>466</v>
      </c>
      <c r="B35" s="10" t="s">
        <v>159</v>
      </c>
      <c r="C35" s="24">
        <v>7306</v>
      </c>
      <c r="E35" s="8">
        <v>599</v>
      </c>
      <c r="F35" s="10" t="s">
        <v>175</v>
      </c>
      <c r="G35" s="10">
        <v>599</v>
      </c>
      <c r="H35" s="24">
        <v>7306</v>
      </c>
      <c r="J35" s="70">
        <v>2005700000</v>
      </c>
      <c r="K35" s="25">
        <v>43867.5159837963</v>
      </c>
      <c r="L35" s="10" t="s">
        <v>537</v>
      </c>
      <c r="M35" s="10" t="str">
        <f t="shared" si="0"/>
        <v>AZEITONAS PREPARADAS OU CONSERVADAS EXCETO EM  VINAGRE OU ÁCIDO ACÉTICO, NÃO CONGELADAS</v>
      </c>
      <c r="O35" s="8">
        <f t="shared" si="1"/>
        <v>599</v>
      </c>
    </row>
    <row r="36" spans="1:15" ht="64.5" customHeight="1" x14ac:dyDescent="0.25">
      <c r="A36" s="8">
        <v>466</v>
      </c>
      <c r="B36" s="10" t="s">
        <v>159</v>
      </c>
      <c r="C36" s="24">
        <v>7306</v>
      </c>
      <c r="E36" s="8">
        <v>598</v>
      </c>
      <c r="F36" s="10" t="s">
        <v>176</v>
      </c>
      <c r="G36" s="10">
        <v>598</v>
      </c>
      <c r="H36" s="24">
        <v>7306</v>
      </c>
      <c r="J36" s="70">
        <v>2004903000</v>
      </c>
      <c r="K36" s="25">
        <v>43867.5159837963</v>
      </c>
      <c r="L36" s="10" t="s">
        <v>536</v>
      </c>
      <c r="M36" s="10" t="str">
        <f t="shared" si="0"/>
        <v>AZEITONAS PREPARADAS OU CONSERVADAS EXCETO EM  VINAGRE OU ÁCIDO ACÉTICO, CONGELADAS</v>
      </c>
      <c r="O36" s="8">
        <f t="shared" si="1"/>
        <v>598</v>
      </c>
    </row>
    <row r="37" spans="1:15" ht="45" x14ac:dyDescent="0.25">
      <c r="A37" s="8">
        <v>466</v>
      </c>
      <c r="B37" s="10" t="s">
        <v>159</v>
      </c>
      <c r="C37" s="24">
        <v>7306</v>
      </c>
      <c r="E37" s="8">
        <v>600</v>
      </c>
      <c r="F37" s="10" t="s">
        <v>177</v>
      </c>
      <c r="G37" s="10">
        <v>600</v>
      </c>
      <c r="H37" s="24">
        <v>7306</v>
      </c>
      <c r="J37" s="70">
        <v>712909000</v>
      </c>
      <c r="K37" s="25">
        <v>43867.5159837963</v>
      </c>
      <c r="L37" s="10" t="s">
        <v>538</v>
      </c>
      <c r="M37" s="10" t="str">
        <f t="shared" si="0"/>
        <v>AZEITONAS SECAS, MESMO CORTADAS EM PEDAÇOS OU FATIAS, OU AINDA TRITURADAS OU EM PÓ, MAS SEM QUALQUER OUTRO PREPARO</v>
      </c>
      <c r="O37" s="8">
        <f t="shared" si="1"/>
        <v>600</v>
      </c>
    </row>
    <row r="38" spans="1:15" ht="22.5" x14ac:dyDescent="0.25">
      <c r="A38" s="41">
        <v>466</v>
      </c>
      <c r="B38" s="42" t="s">
        <v>159</v>
      </c>
      <c r="C38" s="43">
        <v>7306</v>
      </c>
      <c r="D38" s="41"/>
      <c r="E38" s="41">
        <v>2214</v>
      </c>
      <c r="F38" s="42" t="s">
        <v>170</v>
      </c>
      <c r="G38" s="44" t="s">
        <v>473</v>
      </c>
      <c r="H38" s="24">
        <v>32874</v>
      </c>
      <c r="K38" s="25">
        <v>42551.623819444401</v>
      </c>
      <c r="L38" s="10" t="str">
        <f>IFERROR(VLOOKUP(J38,'Produtos RA2018'!$C$2:$D$428,2,FALSE),"")</f>
        <v/>
      </c>
      <c r="M38" s="10" t="str">
        <f t="shared" si="0"/>
        <v>DEVOLUÇÕES</v>
      </c>
      <c r="O38" s="8" t="str">
        <f t="shared" si="1"/>
        <v>PRDDEV</v>
      </c>
    </row>
    <row r="39" spans="1:15" ht="22.5" x14ac:dyDescent="0.25">
      <c r="A39" s="41">
        <v>466</v>
      </c>
      <c r="B39" s="42" t="s">
        <v>159</v>
      </c>
      <c r="C39" s="43">
        <v>7306</v>
      </c>
      <c r="D39" s="41"/>
      <c r="E39" s="41">
        <v>2216</v>
      </c>
      <c r="F39" s="42" t="s">
        <v>484</v>
      </c>
      <c r="G39" s="44" t="s">
        <v>471</v>
      </c>
      <c r="H39" s="24">
        <v>32874</v>
      </c>
      <c r="K39" s="25"/>
      <c r="L39" s="10" t="str">
        <f>IFERROR(VLOOKUP(J39,'Produtos RA2018'!$C$2:$D$428,2,FALSE),"")</f>
        <v/>
      </c>
      <c r="M39" s="10" t="str">
        <f t="shared" si="0"/>
        <v>DESCONTOS e ABATIMENTOS</v>
      </c>
      <c r="O39" s="8" t="str">
        <f t="shared" si="1"/>
        <v>PRDABA</v>
      </c>
    </row>
    <row r="40" spans="1:15" ht="22.5" x14ac:dyDescent="0.25">
      <c r="A40" s="41">
        <v>466</v>
      </c>
      <c r="B40" s="42" t="s">
        <v>159</v>
      </c>
      <c r="C40" s="43">
        <v>7306</v>
      </c>
      <c r="D40" s="41"/>
      <c r="E40" s="41">
        <v>2215</v>
      </c>
      <c r="F40" s="42" t="s">
        <v>485</v>
      </c>
      <c r="G40" s="44" t="s">
        <v>472</v>
      </c>
      <c r="H40" s="24">
        <v>32874</v>
      </c>
      <c r="K40" s="25"/>
      <c r="L40" s="10" t="str">
        <f>IFERROR(VLOOKUP(J40,'Produtos RA2018'!$C$2:$D$428,2,FALSE),"")</f>
        <v/>
      </c>
      <c r="M40" s="10" t="str">
        <f t="shared" si="0"/>
        <v>OUTROS DESCONTOS</v>
      </c>
      <c r="O40" s="8" t="str">
        <f t="shared" si="1"/>
        <v>PRDDES</v>
      </c>
    </row>
    <row r="41" spans="1:15" ht="30" customHeight="1" x14ac:dyDescent="0.25">
      <c r="A41" s="41">
        <v>466</v>
      </c>
      <c r="B41" s="42" t="s">
        <v>159</v>
      </c>
      <c r="C41" s="43">
        <v>7306</v>
      </c>
      <c r="D41" s="41"/>
      <c r="E41" s="45" t="s">
        <v>487</v>
      </c>
      <c r="F41" s="42" t="s">
        <v>486</v>
      </c>
      <c r="G41" s="45" t="s">
        <v>487</v>
      </c>
      <c r="H41" s="24">
        <v>32874</v>
      </c>
      <c r="K41" s="25"/>
      <c r="L41" s="10" t="str">
        <f>IFERROR(VLOOKUP(J41,'Produtos RA2018'!$C$2:$D$428,2,FALSE),"")</f>
        <v/>
      </c>
      <c r="M41" s="10" t="str">
        <f t="shared" si="0"/>
        <v>INDEMINIZAÇÕES DE SEGUROS</v>
      </c>
      <c r="O41" s="8" t="str">
        <f t="shared" si="1"/>
        <v>INDSEG</v>
      </c>
    </row>
    <row r="42" spans="1:15" ht="22.5" x14ac:dyDescent="0.25">
      <c r="A42" s="41">
        <v>466</v>
      </c>
      <c r="B42" s="42" t="s">
        <v>159</v>
      </c>
      <c r="C42" s="43">
        <v>7306</v>
      </c>
      <c r="D42" s="41"/>
      <c r="E42" s="45" t="s">
        <v>489</v>
      </c>
      <c r="F42" s="42" t="s">
        <v>488</v>
      </c>
      <c r="G42" s="45" t="s">
        <v>489</v>
      </c>
      <c r="H42" s="24">
        <v>43800</v>
      </c>
      <c r="K42" s="46">
        <v>42551.623819444401</v>
      </c>
      <c r="L42" s="10" t="str">
        <f>IFERROR(VLOOKUP(J42,'Produtos RA2018'!$C$2:$D$428,2,FALSE),"")</f>
        <v/>
      </c>
      <c r="M42" s="10" t="str">
        <f t="shared" si="0"/>
        <v>SUBPRODUTOS</v>
      </c>
      <c r="O42" s="8" t="str">
        <f t="shared" si="1"/>
        <v>SUBPROD</v>
      </c>
    </row>
    <row r="43" spans="1:15" ht="28.5" customHeight="1" x14ac:dyDescent="0.25">
      <c r="A43" s="8">
        <v>27</v>
      </c>
      <c r="B43" s="10" t="s">
        <v>28</v>
      </c>
      <c r="C43" s="24">
        <v>7306</v>
      </c>
      <c r="E43" s="8">
        <v>323</v>
      </c>
      <c r="F43" s="10" t="s">
        <v>29</v>
      </c>
      <c r="G43" s="10">
        <v>323</v>
      </c>
      <c r="H43" s="24">
        <v>7306</v>
      </c>
      <c r="J43" s="70">
        <v>2006009900</v>
      </c>
      <c r="K43" s="25">
        <v>43867.5159837963</v>
      </c>
      <c r="L43" s="10" t="str">
        <f>IFERROR(VLOOKUP(J43,'Produtos RA2018'!$C$2:$D$428,2,FALSE),"")</f>
        <v>BANANAS CONSERVADAS EM AÇUCAR</v>
      </c>
      <c r="M43" s="10" t="str">
        <f t="shared" si="0"/>
        <v>BANANAS CONSERVADAS EM AÇUCAR</v>
      </c>
      <c r="O43" s="8">
        <f t="shared" si="1"/>
        <v>323</v>
      </c>
    </row>
    <row r="44" spans="1:15" ht="42" customHeight="1" x14ac:dyDescent="0.25">
      <c r="A44" s="8">
        <v>27</v>
      </c>
      <c r="B44" s="10" t="s">
        <v>28</v>
      </c>
      <c r="C44" s="24">
        <v>7306</v>
      </c>
      <c r="E44" s="8">
        <v>405</v>
      </c>
      <c r="F44" s="10" t="s">
        <v>178</v>
      </c>
      <c r="G44" s="10">
        <v>405</v>
      </c>
      <c r="H44" s="24">
        <v>7306</v>
      </c>
      <c r="J44" s="70">
        <v>803901000</v>
      </c>
      <c r="K44" s="25">
        <v>43867.5159837963</v>
      </c>
      <c r="L44" s="10" t="str">
        <f>IFERROR(VLOOKUP(J44,'Produtos RA2018'!$C$2:$D$428,2,FALSE),"")</f>
        <v>BANANAS, FRESCAS (EXCETO PLÁTANOS)</v>
      </c>
      <c r="M44" s="10" t="str">
        <f t="shared" si="0"/>
        <v>BANANAS, FRESCAS (EXCETO PLÁTANOS)</v>
      </c>
      <c r="O44" s="8">
        <f t="shared" si="1"/>
        <v>405</v>
      </c>
    </row>
    <row r="45" spans="1:15" ht="33" customHeight="1" x14ac:dyDescent="0.25">
      <c r="A45" s="8">
        <v>27</v>
      </c>
      <c r="B45" s="10" t="s">
        <v>28</v>
      </c>
      <c r="C45" s="24">
        <v>7306</v>
      </c>
      <c r="E45" s="8">
        <v>238</v>
      </c>
      <c r="F45" s="10" t="s">
        <v>30</v>
      </c>
      <c r="G45" s="10">
        <v>238</v>
      </c>
      <c r="H45" s="24">
        <v>7306</v>
      </c>
      <c r="J45" s="70">
        <v>2008994900</v>
      </c>
      <c r="K45" s="25">
        <v>43867.5159837963</v>
      </c>
      <c r="L45" s="10" t="str">
        <f>IFERROR(VLOOKUP(J45,'Produtos RA2018'!$C$2:$D$428,2,FALSE),"")</f>
        <v>BANANAS PREPARADAS OU CONSERVADAS DE OUTRO MODO</v>
      </c>
      <c r="M45" s="10" t="str">
        <f t="shared" si="0"/>
        <v>BANANAS PREPARADAS OU CONSERVADAS DE OUTRO MODO</v>
      </c>
      <c r="O45" s="8">
        <f t="shared" si="1"/>
        <v>238</v>
      </c>
    </row>
    <row r="46" spans="1:15" ht="38.25" customHeight="1" x14ac:dyDescent="0.25">
      <c r="A46" s="8">
        <v>27</v>
      </c>
      <c r="B46" s="10" t="s">
        <v>28</v>
      </c>
      <c r="C46" s="24">
        <v>7306</v>
      </c>
      <c r="E46" s="8">
        <v>406</v>
      </c>
      <c r="F46" s="10" t="s">
        <v>31</v>
      </c>
      <c r="G46" s="10">
        <v>406</v>
      </c>
      <c r="H46" s="24">
        <v>7306</v>
      </c>
      <c r="J46" s="70">
        <v>803909000</v>
      </c>
      <c r="K46" s="25">
        <v>43867.515995370399</v>
      </c>
      <c r="L46" s="10" t="str">
        <f>IFERROR(VLOOKUP(J46,'Produtos RA2018'!$C$2:$D$428,2,FALSE),"")</f>
        <v>BANANAS, SECAS (EXCETO PLÁTANOS)</v>
      </c>
      <c r="M46" s="10" t="str">
        <f t="shared" si="0"/>
        <v>BANANAS, SECAS (EXCETO PLÁTANOS)</v>
      </c>
      <c r="O46" s="8">
        <f t="shared" si="1"/>
        <v>406</v>
      </c>
    </row>
    <row r="47" spans="1:15" ht="36" customHeight="1" x14ac:dyDescent="0.25">
      <c r="A47" s="8">
        <v>27</v>
      </c>
      <c r="B47" s="10" t="s">
        <v>28</v>
      </c>
      <c r="C47" s="24">
        <v>7306</v>
      </c>
      <c r="E47" s="8">
        <v>205</v>
      </c>
      <c r="F47" s="10" t="s">
        <v>179</v>
      </c>
      <c r="G47" s="10">
        <v>205</v>
      </c>
      <c r="H47" s="24">
        <v>7306</v>
      </c>
      <c r="J47" s="70">
        <v>2007993900</v>
      </c>
      <c r="K47" s="25">
        <v>43867.516053240703</v>
      </c>
      <c r="L47" s="10" t="str">
        <f>IFERROR(VLOOKUP(J47,'Produtos RA2018'!$C$2:$D$428,2,FALSE),"")</f>
        <v>DOCES, GELEIAS, "MARMELADES", PURÉS E PASTAS DE BANANAS</v>
      </c>
      <c r="M47" s="10" t="str">
        <f t="shared" si="0"/>
        <v>DOCES, GELEIAS, "MARMELADES", PURÉS E PASTAS DE BANANAS</v>
      </c>
      <c r="O47" s="8">
        <f t="shared" si="1"/>
        <v>205</v>
      </c>
    </row>
    <row r="48" spans="1:15" ht="25.5" customHeight="1" x14ac:dyDescent="0.25">
      <c r="A48" s="8">
        <v>27</v>
      </c>
      <c r="B48" s="10" t="s">
        <v>28</v>
      </c>
      <c r="C48" s="24">
        <v>7306</v>
      </c>
      <c r="E48" s="8">
        <v>285</v>
      </c>
      <c r="F48" s="10" t="s">
        <v>32</v>
      </c>
      <c r="G48" s="10">
        <v>285</v>
      </c>
      <c r="H48" s="24">
        <v>7306</v>
      </c>
      <c r="J48" s="70">
        <v>1106301000</v>
      </c>
      <c r="K48" s="25">
        <v>43867.516064814801</v>
      </c>
      <c r="L48" s="10" t="str">
        <f>IFERROR(VLOOKUP(J48,'Produtos RA2018'!$C$2:$D$428,2,FALSE),"")</f>
        <v>FARINHAS, SÊMOLAS E PÓS, DE BANANAS</v>
      </c>
      <c r="M48" s="10" t="str">
        <f t="shared" si="0"/>
        <v>FARINHAS, SÊMOLAS E PÓS, DE BANANAS</v>
      </c>
      <c r="O48" s="8">
        <f t="shared" si="1"/>
        <v>285</v>
      </c>
    </row>
    <row r="49" spans="1:15" ht="64.5" customHeight="1" x14ac:dyDescent="0.25">
      <c r="A49" s="8">
        <v>27</v>
      </c>
      <c r="B49" s="10" t="s">
        <v>28</v>
      </c>
      <c r="C49" s="24">
        <v>7306</v>
      </c>
      <c r="E49" s="8">
        <v>324</v>
      </c>
      <c r="F49" s="10" t="s">
        <v>33</v>
      </c>
      <c r="G49" s="10">
        <v>324</v>
      </c>
      <c r="H49" s="24">
        <v>7306</v>
      </c>
      <c r="J49" s="70">
        <v>2008975900</v>
      </c>
      <c r="K49" s="25">
        <v>43867.516111111101</v>
      </c>
      <c r="L49" s="10" t="str">
        <f>IFERROR(VLOOKUP(J49,'Produtos RA2018'!$C$2:$D$428,2,FALSE),"")</f>
        <v>MISTURAS DE BANANAS PREPARADAS OU CONSERVADAS DE OUTRO MODO, SEM ADIÇÃO DE ÁLCOOL</v>
      </c>
      <c r="M49" s="10" t="str">
        <f t="shared" si="0"/>
        <v>MISTURAS DE BANANAS PREPARADAS OU CONSERVADAS DE OUTRO MODO, SEM ADIÇÃO DE ÁLCOOL</v>
      </c>
      <c r="O49" s="8">
        <f t="shared" si="1"/>
        <v>324</v>
      </c>
    </row>
    <row r="50" spans="1:15" ht="28.5" customHeight="1" x14ac:dyDescent="0.25">
      <c r="A50" s="8">
        <v>27</v>
      </c>
      <c r="B50" s="10" t="s">
        <v>28</v>
      </c>
      <c r="C50" s="24">
        <v>7306</v>
      </c>
      <c r="E50" s="8">
        <v>284</v>
      </c>
      <c r="F50" s="10" t="s">
        <v>180</v>
      </c>
      <c r="G50" s="10">
        <v>284</v>
      </c>
      <c r="H50" s="24">
        <v>7306</v>
      </c>
      <c r="J50" s="70">
        <v>813509900</v>
      </c>
      <c r="K50" s="25">
        <v>43867.516111111101</v>
      </c>
      <c r="L50" s="10" t="str">
        <f>IFERROR(VLOOKUP(J50,'Produtos RA2018'!$C$2:$D$428,2,FALSE),"")</f>
        <v/>
      </c>
      <c r="M50" s="10" t="str">
        <f t="shared" si="0"/>
        <v>MISTURAS QUE CONTENHAM BANANAS SECAS</v>
      </c>
      <c r="O50" s="8">
        <f t="shared" si="1"/>
        <v>284</v>
      </c>
    </row>
    <row r="51" spans="1:15" ht="60" customHeight="1" x14ac:dyDescent="0.25">
      <c r="A51" s="8">
        <v>27</v>
      </c>
      <c r="B51" s="10" t="s">
        <v>28</v>
      </c>
      <c r="C51" s="24">
        <v>7306</v>
      </c>
      <c r="E51" s="8">
        <v>113</v>
      </c>
      <c r="F51" s="10" t="s">
        <v>34</v>
      </c>
      <c r="G51" s="10">
        <v>113</v>
      </c>
      <c r="H51" s="24">
        <v>7306</v>
      </c>
      <c r="J51" s="70">
        <v>2007109900</v>
      </c>
      <c r="K51" s="25">
        <v>43867.5161689815</v>
      </c>
      <c r="L51" s="10" t="str">
        <f>IFERROR(VLOOKUP(J51,'Produtos RA2018'!$C$2:$D$428,2,FALSE),"")</f>
        <v>PREPARAÇÕES HOMOGENEIZADAS DE BANANAS</v>
      </c>
      <c r="M51" s="10" t="str">
        <f t="shared" si="0"/>
        <v>PREPARAÇÕES HOMOGENEIZADAS DE BANANAS</v>
      </c>
      <c r="O51" s="8">
        <f t="shared" si="1"/>
        <v>113</v>
      </c>
    </row>
    <row r="52" spans="1:15" ht="47.25" customHeight="1" x14ac:dyDescent="0.25">
      <c r="A52" s="8">
        <v>27</v>
      </c>
      <c r="B52" s="10" t="s">
        <v>28</v>
      </c>
      <c r="C52" s="24">
        <v>7306</v>
      </c>
      <c r="E52" s="8">
        <v>358</v>
      </c>
      <c r="F52" s="10" t="s">
        <v>181</v>
      </c>
      <c r="G52" s="10">
        <v>358</v>
      </c>
      <c r="H52" s="24">
        <v>7306</v>
      </c>
      <c r="J52" s="70">
        <v>2009893500</v>
      </c>
      <c r="K52" s="25">
        <v>43867.516192129602</v>
      </c>
      <c r="L52" s="10" t="str">
        <f>IFERROR(VLOOKUP(J52,'Produtos RA2018'!$C$2:$D$428,2,FALSE),"")</f>
        <v>SUMO (SUCO) DE BANANA</v>
      </c>
      <c r="M52" s="10" t="str">
        <f t="shared" si="0"/>
        <v>SUMO (SUCO) DE BANANA</v>
      </c>
      <c r="O52" s="8">
        <f t="shared" si="1"/>
        <v>358</v>
      </c>
    </row>
    <row r="53" spans="1:15" x14ac:dyDescent="0.25">
      <c r="A53" s="41">
        <v>27</v>
      </c>
      <c r="B53" s="42" t="s">
        <v>28</v>
      </c>
      <c r="C53" s="43">
        <v>7306</v>
      </c>
      <c r="D53" s="41"/>
      <c r="E53" s="41">
        <v>2214</v>
      </c>
      <c r="F53" s="42" t="s">
        <v>170</v>
      </c>
      <c r="G53" s="44" t="s">
        <v>473</v>
      </c>
      <c r="H53" s="24">
        <v>32874</v>
      </c>
      <c r="K53" s="25"/>
      <c r="L53" s="10" t="str">
        <f>IFERROR(VLOOKUP(J53,'Produtos RA2018'!$C$2:$D$428,2,FALSE),"")</f>
        <v/>
      </c>
      <c r="M53" s="10" t="str">
        <f t="shared" si="0"/>
        <v>DEVOLUÇÕES</v>
      </c>
      <c r="O53" s="8" t="str">
        <f t="shared" si="1"/>
        <v>PRDDEV</v>
      </c>
    </row>
    <row r="54" spans="1:15" ht="30" customHeight="1" x14ac:dyDescent="0.25">
      <c r="A54" s="41">
        <v>27</v>
      </c>
      <c r="B54" s="42" t="s">
        <v>28</v>
      </c>
      <c r="C54" s="43">
        <v>7306</v>
      </c>
      <c r="D54" s="41"/>
      <c r="E54" s="41">
        <v>2216</v>
      </c>
      <c r="F54" s="42" t="s">
        <v>484</v>
      </c>
      <c r="G54" s="44" t="s">
        <v>471</v>
      </c>
      <c r="H54" s="24">
        <v>32874</v>
      </c>
      <c r="K54" s="25"/>
      <c r="L54" s="10" t="str">
        <f>IFERROR(VLOOKUP(J54,'Produtos RA2018'!$C$2:$D$428,2,FALSE),"")</f>
        <v/>
      </c>
      <c r="M54" s="10" t="str">
        <f t="shared" si="0"/>
        <v>DESCONTOS e ABATIMENTOS</v>
      </c>
      <c r="O54" s="8" t="str">
        <f t="shared" si="1"/>
        <v>PRDABA</v>
      </c>
    </row>
    <row r="55" spans="1:15" ht="30" customHeight="1" x14ac:dyDescent="0.25">
      <c r="A55" s="41">
        <v>27</v>
      </c>
      <c r="B55" s="42" t="s">
        <v>28</v>
      </c>
      <c r="C55" s="43">
        <v>7306</v>
      </c>
      <c r="D55" s="41"/>
      <c r="E55" s="41">
        <v>2215</v>
      </c>
      <c r="F55" s="42" t="s">
        <v>485</v>
      </c>
      <c r="G55" s="44" t="s">
        <v>472</v>
      </c>
      <c r="H55" s="24">
        <v>32874</v>
      </c>
      <c r="K55" s="25"/>
      <c r="L55" s="10" t="str">
        <f>IFERROR(VLOOKUP(J55,'Produtos RA2018'!$C$2:$D$428,2,FALSE),"")</f>
        <v/>
      </c>
      <c r="M55" s="10" t="str">
        <f t="shared" si="0"/>
        <v>OUTROS DESCONTOS</v>
      </c>
      <c r="O55" s="8" t="str">
        <f t="shared" si="1"/>
        <v>PRDDES</v>
      </c>
    </row>
    <row r="56" spans="1:15" x14ac:dyDescent="0.25">
      <c r="A56" s="41">
        <v>27</v>
      </c>
      <c r="B56" s="42" t="s">
        <v>28</v>
      </c>
      <c r="C56" s="43">
        <v>7306</v>
      </c>
      <c r="D56" s="41"/>
      <c r="E56" s="45" t="s">
        <v>487</v>
      </c>
      <c r="F56" s="42" t="s">
        <v>486</v>
      </c>
      <c r="G56" s="45" t="s">
        <v>487</v>
      </c>
      <c r="H56" s="24">
        <v>32874</v>
      </c>
      <c r="K56" s="25"/>
      <c r="L56" s="10" t="str">
        <f>IFERROR(VLOOKUP(J56,'Produtos RA2018'!$C$2:$D$428,2,FALSE),"")</f>
        <v/>
      </c>
      <c r="M56" s="10" t="str">
        <f t="shared" si="0"/>
        <v>INDEMINIZAÇÕES DE SEGUROS</v>
      </c>
      <c r="O56" s="8" t="str">
        <f t="shared" si="1"/>
        <v>INDSEG</v>
      </c>
    </row>
    <row r="57" spans="1:15" x14ac:dyDescent="0.25">
      <c r="A57" s="41">
        <v>27</v>
      </c>
      <c r="B57" s="42" t="s">
        <v>28</v>
      </c>
      <c r="C57" s="43">
        <v>7306</v>
      </c>
      <c r="D57" s="41"/>
      <c r="E57" s="45" t="s">
        <v>489</v>
      </c>
      <c r="F57" s="42" t="s">
        <v>488</v>
      </c>
      <c r="G57" s="45" t="s">
        <v>489</v>
      </c>
      <c r="H57" s="24">
        <v>43800</v>
      </c>
      <c r="K57" s="25"/>
      <c r="L57" s="10" t="str">
        <f>IFERROR(VLOOKUP(J57,'Produtos RA2018'!$C$2:$D$428,2,FALSE),"")</f>
        <v/>
      </c>
      <c r="M57" s="10" t="str">
        <f t="shared" si="0"/>
        <v>SUBPRODUTOS</v>
      </c>
      <c r="O57" s="8" t="str">
        <f t="shared" si="1"/>
        <v>SUBPROD</v>
      </c>
    </row>
    <row r="58" spans="1:15" ht="22.5" x14ac:dyDescent="0.25">
      <c r="A58" s="8">
        <v>24</v>
      </c>
      <c r="B58" s="10" t="s">
        <v>35</v>
      </c>
      <c r="C58" s="24">
        <v>7306</v>
      </c>
      <c r="E58" s="8">
        <v>254</v>
      </c>
      <c r="F58" s="10" t="s">
        <v>36</v>
      </c>
      <c r="G58" s="10">
        <v>254</v>
      </c>
      <c r="H58" s="24">
        <v>7306</v>
      </c>
      <c r="J58" s="70">
        <v>701900000</v>
      </c>
      <c r="K58" s="25">
        <v>43867.515995370399</v>
      </c>
      <c r="L58" s="10" t="str">
        <f>IFERROR(VLOOKUP(J58,'Produtos RA2018'!$C$2:$D$428,2,FALSE),"")</f>
        <v>BATATAS, FRESCAS OU REFRIGERADAS (EXCETO BATATA SEMENTE)</v>
      </c>
      <c r="M58" s="10" t="str">
        <f t="shared" si="0"/>
        <v>BATATAS, FRESCAS OU REFRIGERADAS (EXCETO BATATA SEMENTE)</v>
      </c>
      <c r="O58" s="8">
        <f t="shared" si="1"/>
        <v>254</v>
      </c>
    </row>
    <row r="59" spans="1:15" x14ac:dyDescent="0.25">
      <c r="A59" s="41">
        <v>24</v>
      </c>
      <c r="B59" s="42" t="s">
        <v>35</v>
      </c>
      <c r="C59" s="43">
        <v>7306</v>
      </c>
      <c r="D59" s="41"/>
      <c r="E59" s="41">
        <v>2214</v>
      </c>
      <c r="F59" s="42" t="s">
        <v>170</v>
      </c>
      <c r="G59" s="44" t="s">
        <v>473</v>
      </c>
      <c r="H59" s="24">
        <v>32874</v>
      </c>
      <c r="K59" s="25"/>
      <c r="L59" s="10" t="str">
        <f>IFERROR(VLOOKUP(J59,'Produtos RA2018'!$C$2:$D$428,2,FALSE),"")</f>
        <v/>
      </c>
      <c r="M59" s="10" t="str">
        <f t="shared" si="0"/>
        <v>DEVOLUÇÕES</v>
      </c>
      <c r="O59" s="8" t="str">
        <f t="shared" si="1"/>
        <v>PRDDEV</v>
      </c>
    </row>
    <row r="60" spans="1:15" x14ac:dyDescent="0.25">
      <c r="A60" s="41">
        <v>24</v>
      </c>
      <c r="B60" s="42" t="s">
        <v>35</v>
      </c>
      <c r="C60" s="43">
        <v>7306</v>
      </c>
      <c r="D60" s="41"/>
      <c r="E60" s="41">
        <v>2216</v>
      </c>
      <c r="F60" s="42" t="s">
        <v>484</v>
      </c>
      <c r="G60" s="44" t="s">
        <v>471</v>
      </c>
      <c r="H60" s="24">
        <v>32874</v>
      </c>
      <c r="K60" s="25"/>
      <c r="L60" s="10" t="str">
        <f>IFERROR(VLOOKUP(J60,'Produtos RA2018'!$C$2:$D$428,2,FALSE),"")</f>
        <v/>
      </c>
      <c r="M60" s="10" t="str">
        <f t="shared" si="0"/>
        <v>DESCONTOS e ABATIMENTOS</v>
      </c>
      <c r="O60" s="8" t="str">
        <f t="shared" si="1"/>
        <v>PRDABA</v>
      </c>
    </row>
    <row r="61" spans="1:15" x14ac:dyDescent="0.25">
      <c r="A61" s="41">
        <v>24</v>
      </c>
      <c r="B61" s="42" t="s">
        <v>35</v>
      </c>
      <c r="C61" s="43">
        <v>7306</v>
      </c>
      <c r="D61" s="41"/>
      <c r="E61" s="41">
        <v>2215</v>
      </c>
      <c r="F61" s="42" t="s">
        <v>485</v>
      </c>
      <c r="G61" s="44" t="s">
        <v>472</v>
      </c>
      <c r="H61" s="24">
        <v>32874</v>
      </c>
      <c r="K61" s="25"/>
      <c r="L61" s="10" t="str">
        <f>IFERROR(VLOOKUP(J61,'Produtos RA2018'!$C$2:$D$428,2,FALSE),"")</f>
        <v/>
      </c>
      <c r="M61" s="10" t="str">
        <f t="shared" si="0"/>
        <v>OUTROS DESCONTOS</v>
      </c>
      <c r="O61" s="8" t="str">
        <f t="shared" si="1"/>
        <v>PRDDES</v>
      </c>
    </row>
    <row r="62" spans="1:15" x14ac:dyDescent="0.25">
      <c r="A62" s="41">
        <v>24</v>
      </c>
      <c r="B62" s="42" t="s">
        <v>35</v>
      </c>
      <c r="C62" s="43">
        <v>7306</v>
      </c>
      <c r="D62" s="41"/>
      <c r="E62" s="45" t="s">
        <v>487</v>
      </c>
      <c r="F62" s="42" t="s">
        <v>486</v>
      </c>
      <c r="G62" s="45" t="s">
        <v>487</v>
      </c>
      <c r="H62" s="24">
        <v>32874</v>
      </c>
      <c r="K62" s="25"/>
      <c r="L62" s="10" t="str">
        <f>IFERROR(VLOOKUP(J62,'Produtos RA2018'!$C$2:$D$428,2,FALSE),"")</f>
        <v/>
      </c>
      <c r="M62" s="10" t="str">
        <f t="shared" si="0"/>
        <v>INDEMINIZAÇÕES DE SEGUROS</v>
      </c>
      <c r="O62" s="8" t="str">
        <f t="shared" si="1"/>
        <v>INDSEG</v>
      </c>
    </row>
    <row r="63" spans="1:15" ht="15" customHeight="1" x14ac:dyDescent="0.25">
      <c r="A63" s="41">
        <v>24</v>
      </c>
      <c r="B63" s="42" t="s">
        <v>35</v>
      </c>
      <c r="C63" s="43">
        <v>7306</v>
      </c>
      <c r="D63" s="41"/>
      <c r="E63" s="45" t="s">
        <v>489</v>
      </c>
      <c r="F63" s="42" t="s">
        <v>488</v>
      </c>
      <c r="G63" s="45" t="s">
        <v>489</v>
      </c>
      <c r="H63" s="24">
        <v>43800</v>
      </c>
      <c r="K63" s="25">
        <v>42551.623819444401</v>
      </c>
      <c r="L63" s="10" t="str">
        <f>IFERROR(VLOOKUP(J63,'Produtos RA2018'!$C$2:$D$428,2,FALSE),"")</f>
        <v/>
      </c>
      <c r="M63" s="10" t="str">
        <f t="shared" si="0"/>
        <v>SUBPRODUTOS</v>
      </c>
      <c r="O63" s="8" t="str">
        <f t="shared" si="1"/>
        <v>SUBPROD</v>
      </c>
    </row>
    <row r="64" spans="1:15" x14ac:dyDescent="0.25">
      <c r="A64" s="8">
        <v>467</v>
      </c>
      <c r="B64" s="10" t="s">
        <v>122</v>
      </c>
      <c r="C64" s="24">
        <v>7306</v>
      </c>
      <c r="E64" s="8">
        <v>603</v>
      </c>
      <c r="F64" s="10" t="s">
        <v>38</v>
      </c>
      <c r="G64" s="10">
        <v>603</v>
      </c>
      <c r="H64" s="24">
        <v>7306</v>
      </c>
      <c r="J64" s="70">
        <v>104200000</v>
      </c>
      <c r="K64" s="25">
        <v>43867.516018518501</v>
      </c>
      <c r="L64" s="10" t="str">
        <f>IFERROR(VLOOKUP(J64,'Produtos RA2018'!$C$2:$D$428,2,FALSE),"")</f>
        <v>CAPRINOS VIVOS</v>
      </c>
      <c r="M64" s="10" t="str">
        <f t="shared" si="0"/>
        <v>CAPRINOS VIVOS</v>
      </c>
      <c r="O64" s="8">
        <f t="shared" si="1"/>
        <v>603</v>
      </c>
    </row>
    <row r="65" spans="1:15" ht="36.75" customHeight="1" x14ac:dyDescent="0.25">
      <c r="A65" s="8">
        <v>467</v>
      </c>
      <c r="B65" s="10" t="s">
        <v>122</v>
      </c>
      <c r="C65" s="24">
        <v>7306</v>
      </c>
      <c r="E65" s="8">
        <v>333</v>
      </c>
      <c r="F65" s="10" t="s">
        <v>39</v>
      </c>
      <c r="G65" s="10">
        <v>333</v>
      </c>
      <c r="H65" s="24">
        <v>7306</v>
      </c>
      <c r="J65" s="70">
        <v>204500000</v>
      </c>
      <c r="K65" s="25">
        <v>43867.5160300926</v>
      </c>
      <c r="L65" s="10" t="str">
        <f>IFERROR(VLOOKUP(J65,'Produtos RA2018'!$C$2:$D$428,2,FALSE),"")</f>
        <v>CARNES DE CAPRINOS, FRESCAS, REFRIGERADAS OU CONGELADAS</v>
      </c>
      <c r="M65" s="10" t="str">
        <f t="shared" si="0"/>
        <v>CARNES DE CAPRINOS, FRESCAS, REFRIGERADAS OU CONGELADAS</v>
      </c>
      <c r="O65" s="8">
        <f t="shared" si="1"/>
        <v>333</v>
      </c>
    </row>
    <row r="66" spans="1:15" ht="44.25" customHeight="1" x14ac:dyDescent="0.25">
      <c r="A66" s="8">
        <v>467</v>
      </c>
      <c r="B66" s="10" t="s">
        <v>122</v>
      </c>
      <c r="C66" s="24">
        <v>7306</v>
      </c>
      <c r="E66" s="8">
        <v>605</v>
      </c>
      <c r="F66" s="10" t="s">
        <v>40</v>
      </c>
      <c r="G66" s="10">
        <v>605</v>
      </c>
      <c r="H66" s="24">
        <v>7306</v>
      </c>
      <c r="J66" s="70">
        <v>1502909002</v>
      </c>
      <c r="K66" s="25">
        <v>43867.516087962998</v>
      </c>
      <c r="L66" s="10" t="str">
        <f>IFERROR(VLOOKUP(J66,'Produtos RA2018'!$C$2:$D$428,2,FALSE),"")</f>
        <v>GORDURAS DE ANIMAIS DA ESPECIE CAPRINA, EXCEPTO OS DA POSIÇÃO 1503</v>
      </c>
      <c r="M66" s="10" t="str">
        <f t="shared" ref="M66:M129" si="2">IF(L66="",F66,UPPER(L66))</f>
        <v>GORDURAS DE ANIMAIS DA ESPECIE CAPRINA, EXCEPTO OS DA POSIÇÃO 1503</v>
      </c>
      <c r="O66" s="8">
        <f t="shared" ref="O66:O129" si="3">G66</f>
        <v>605</v>
      </c>
    </row>
    <row r="67" spans="1:15" ht="33.75" x14ac:dyDescent="0.25">
      <c r="A67" s="8">
        <v>467</v>
      </c>
      <c r="B67" s="10" t="s">
        <v>122</v>
      </c>
      <c r="C67" s="24">
        <v>7306</v>
      </c>
      <c r="E67" s="8">
        <v>602</v>
      </c>
      <c r="F67" s="10" t="s">
        <v>41</v>
      </c>
      <c r="G67" s="10">
        <v>602</v>
      </c>
      <c r="H67" s="24">
        <v>7306</v>
      </c>
      <c r="J67" s="70">
        <v>206809902</v>
      </c>
      <c r="K67" s="25">
        <v>43867.516111111101</v>
      </c>
      <c r="L67" s="10" t="str">
        <f>IFERROR(VLOOKUP(J67,'Produtos RA2018'!$C$2:$D$428,2,FALSE),"")</f>
        <v>MIUDEZAS DE CAPRINOS, FRESCAS OU REFRIGERADAS (EXCETO PARA FABRICAÇÃO DE PRODUTOS FARMACÊUTICOS)</v>
      </c>
      <c r="M67" s="10" t="str">
        <f t="shared" si="2"/>
        <v>MIUDEZAS DE CAPRINOS, FRESCAS OU REFRIGERADAS (EXCETO PARA FABRICAÇÃO DE PRODUTOS FARMACÊUTICOS)</v>
      </c>
      <c r="O67" s="8">
        <f t="shared" si="3"/>
        <v>602</v>
      </c>
    </row>
    <row r="68" spans="1:15" ht="27.75" customHeight="1" x14ac:dyDescent="0.25">
      <c r="A68" s="8">
        <v>467</v>
      </c>
      <c r="B68" s="10" t="s">
        <v>122</v>
      </c>
      <c r="C68" s="24">
        <v>7306</v>
      </c>
      <c r="E68" s="8">
        <v>603</v>
      </c>
      <c r="F68" s="10" t="s">
        <v>38</v>
      </c>
      <c r="G68" s="10">
        <v>603</v>
      </c>
      <c r="H68" s="24">
        <v>7306</v>
      </c>
      <c r="J68" s="70">
        <v>104200000</v>
      </c>
      <c r="K68" s="25">
        <v>43867.516018518501</v>
      </c>
      <c r="L68" s="10" t="str">
        <f>IFERROR(VLOOKUP(J68,'Produtos RA2018'!$C$2:$D$428,2,FALSE),"")</f>
        <v>CAPRINOS VIVOS</v>
      </c>
      <c r="M68" s="10" t="str">
        <f t="shared" si="2"/>
        <v>CAPRINOS VIVOS</v>
      </c>
      <c r="O68" s="8">
        <f t="shared" si="3"/>
        <v>603</v>
      </c>
    </row>
    <row r="69" spans="1:15" ht="30" customHeight="1" x14ac:dyDescent="0.25">
      <c r="A69" s="8">
        <v>467</v>
      </c>
      <c r="B69" s="10" t="s">
        <v>122</v>
      </c>
      <c r="C69" s="24">
        <v>7306</v>
      </c>
      <c r="E69" s="8">
        <v>333</v>
      </c>
      <c r="F69" s="10" t="s">
        <v>39</v>
      </c>
      <c r="G69" s="10">
        <v>333</v>
      </c>
      <c r="H69" s="24">
        <v>7306</v>
      </c>
      <c r="J69" s="70">
        <v>204500000</v>
      </c>
      <c r="K69" s="25">
        <v>43867.5160300926</v>
      </c>
      <c r="L69" s="10" t="str">
        <f>IFERROR(VLOOKUP(J69,'Produtos RA2018'!$C$2:$D$428,2,FALSE),"")</f>
        <v>CARNES DE CAPRINOS, FRESCAS, REFRIGERADAS OU CONGELADAS</v>
      </c>
      <c r="M69" s="10" t="str">
        <f t="shared" si="2"/>
        <v>CARNES DE CAPRINOS, FRESCAS, REFRIGERADAS OU CONGELADAS</v>
      </c>
      <c r="O69" s="8">
        <f t="shared" si="3"/>
        <v>333</v>
      </c>
    </row>
    <row r="70" spans="1:15" ht="52.5" customHeight="1" x14ac:dyDescent="0.25">
      <c r="A70" s="8">
        <v>467</v>
      </c>
      <c r="B70" s="10" t="s">
        <v>122</v>
      </c>
      <c r="C70" s="24">
        <v>7306</v>
      </c>
      <c r="E70" s="8">
        <v>605</v>
      </c>
      <c r="F70" s="10" t="s">
        <v>40</v>
      </c>
      <c r="G70" s="10">
        <v>605</v>
      </c>
      <c r="H70" s="24">
        <v>7306</v>
      </c>
      <c r="J70" s="70">
        <v>1502909002</v>
      </c>
      <c r="K70" s="25">
        <v>43867.516087962998</v>
      </c>
      <c r="L70" s="10" t="str">
        <f>IFERROR(VLOOKUP(J70,'Produtos RA2018'!$C$2:$D$428,2,FALSE),"")</f>
        <v>GORDURAS DE ANIMAIS DA ESPECIE CAPRINA, EXCEPTO OS DA POSIÇÃO 1503</v>
      </c>
      <c r="M70" s="10" t="str">
        <f t="shared" si="2"/>
        <v>GORDURAS DE ANIMAIS DA ESPECIE CAPRINA, EXCEPTO OS DA POSIÇÃO 1503</v>
      </c>
      <c r="O70" s="8">
        <f t="shared" si="3"/>
        <v>605</v>
      </c>
    </row>
    <row r="71" spans="1:15" ht="48.75" customHeight="1" x14ac:dyDescent="0.25">
      <c r="A71" s="8">
        <v>467</v>
      </c>
      <c r="B71" s="10" t="s">
        <v>122</v>
      </c>
      <c r="C71" s="24">
        <v>7306</v>
      </c>
      <c r="E71" s="8">
        <v>602</v>
      </c>
      <c r="F71" s="10" t="s">
        <v>41</v>
      </c>
      <c r="G71" s="10">
        <v>602</v>
      </c>
      <c r="H71" s="24">
        <v>7306</v>
      </c>
      <c r="J71" s="70">
        <v>206809902</v>
      </c>
      <c r="K71" s="25">
        <v>43867.516111111101</v>
      </c>
      <c r="L71" s="10" t="str">
        <f>IFERROR(VLOOKUP(J71,'Produtos RA2018'!$C$2:$D$428,2,FALSE),"")</f>
        <v>MIUDEZAS DE CAPRINOS, FRESCAS OU REFRIGERADAS (EXCETO PARA FABRICAÇÃO DE PRODUTOS FARMACÊUTICOS)</v>
      </c>
      <c r="M71" s="10" t="str">
        <f t="shared" si="2"/>
        <v>MIUDEZAS DE CAPRINOS, FRESCAS OU REFRIGERADAS (EXCETO PARA FABRICAÇÃO DE PRODUTOS FARMACÊUTICOS)</v>
      </c>
      <c r="O71" s="8">
        <f t="shared" si="3"/>
        <v>602</v>
      </c>
    </row>
    <row r="72" spans="1:15" x14ac:dyDescent="0.25">
      <c r="A72" s="41">
        <v>467</v>
      </c>
      <c r="B72" s="42" t="s">
        <v>122</v>
      </c>
      <c r="C72" s="43">
        <v>7306</v>
      </c>
      <c r="D72" s="41"/>
      <c r="E72" s="41">
        <v>2214</v>
      </c>
      <c r="F72" s="42" t="s">
        <v>170</v>
      </c>
      <c r="G72" s="44" t="s">
        <v>473</v>
      </c>
      <c r="H72" s="24">
        <v>32874</v>
      </c>
      <c r="K72" s="25"/>
      <c r="L72" s="10" t="str">
        <f>IFERROR(VLOOKUP(J72,'Produtos RA2018'!$C$2:$D$428,2,FALSE),"")</f>
        <v/>
      </c>
      <c r="M72" s="10" t="str">
        <f t="shared" si="2"/>
        <v>DEVOLUÇÕES</v>
      </c>
      <c r="O72" s="8" t="str">
        <f t="shared" si="3"/>
        <v>PRDDEV</v>
      </c>
    </row>
    <row r="73" spans="1:15" ht="15" customHeight="1" x14ac:dyDescent="0.25">
      <c r="A73" s="41">
        <v>467</v>
      </c>
      <c r="B73" s="42" t="s">
        <v>122</v>
      </c>
      <c r="C73" s="43">
        <v>7306</v>
      </c>
      <c r="D73" s="41"/>
      <c r="E73" s="41">
        <v>2216</v>
      </c>
      <c r="F73" s="42" t="s">
        <v>484</v>
      </c>
      <c r="G73" s="44" t="s">
        <v>471</v>
      </c>
      <c r="H73" s="24">
        <v>32874</v>
      </c>
      <c r="K73" s="25"/>
      <c r="L73" s="10" t="str">
        <f>IFERROR(VLOOKUP(J73,'Produtos RA2018'!$C$2:$D$428,2,FALSE),"")</f>
        <v/>
      </c>
      <c r="M73" s="10" t="str">
        <f t="shared" si="2"/>
        <v>DESCONTOS e ABATIMENTOS</v>
      </c>
      <c r="O73" s="8" t="str">
        <f t="shared" si="3"/>
        <v>PRDABA</v>
      </c>
    </row>
    <row r="74" spans="1:15" ht="15" customHeight="1" x14ac:dyDescent="0.25">
      <c r="A74" s="41">
        <v>467</v>
      </c>
      <c r="B74" s="42" t="s">
        <v>122</v>
      </c>
      <c r="C74" s="43">
        <v>7306</v>
      </c>
      <c r="D74" s="41"/>
      <c r="E74" s="41">
        <v>2215</v>
      </c>
      <c r="F74" s="42" t="s">
        <v>485</v>
      </c>
      <c r="G74" s="44" t="s">
        <v>472</v>
      </c>
      <c r="H74" s="24">
        <v>32874</v>
      </c>
      <c r="K74" s="25"/>
      <c r="L74" s="10" t="str">
        <f>IFERROR(VLOOKUP(J74,'Produtos RA2018'!$C$2:$D$428,2,FALSE),"")</f>
        <v/>
      </c>
      <c r="M74" s="10" t="str">
        <f t="shared" si="2"/>
        <v>OUTROS DESCONTOS</v>
      </c>
      <c r="O74" s="8" t="str">
        <f t="shared" si="3"/>
        <v>PRDDES</v>
      </c>
    </row>
    <row r="75" spans="1:15" ht="15" customHeight="1" x14ac:dyDescent="0.25">
      <c r="A75" s="41">
        <v>467</v>
      </c>
      <c r="B75" s="42" t="s">
        <v>122</v>
      </c>
      <c r="C75" s="43">
        <v>7306</v>
      </c>
      <c r="D75" s="41"/>
      <c r="E75" s="45" t="s">
        <v>487</v>
      </c>
      <c r="F75" s="42" t="s">
        <v>486</v>
      </c>
      <c r="G75" s="45" t="s">
        <v>487</v>
      </c>
      <c r="H75" s="24">
        <v>32874</v>
      </c>
      <c r="K75" s="25"/>
      <c r="L75" s="10" t="str">
        <f>IFERROR(VLOOKUP(J75,'Produtos RA2018'!$C$2:$D$428,2,FALSE),"")</f>
        <v/>
      </c>
      <c r="M75" s="10" t="str">
        <f t="shared" si="2"/>
        <v>INDEMINIZAÇÕES DE SEGUROS</v>
      </c>
      <c r="O75" s="8" t="str">
        <f t="shared" si="3"/>
        <v>INDSEG</v>
      </c>
    </row>
    <row r="76" spans="1:15" ht="15" customHeight="1" x14ac:dyDescent="0.25">
      <c r="A76" s="41">
        <v>467</v>
      </c>
      <c r="B76" s="42" t="s">
        <v>122</v>
      </c>
      <c r="C76" s="43">
        <v>7306</v>
      </c>
      <c r="D76" s="41"/>
      <c r="E76" s="45" t="s">
        <v>489</v>
      </c>
      <c r="F76" s="42" t="s">
        <v>488</v>
      </c>
      <c r="G76" s="45" t="s">
        <v>489</v>
      </c>
      <c r="H76" s="24">
        <v>43800</v>
      </c>
      <c r="K76" s="25"/>
      <c r="L76" s="10" t="str">
        <f>IFERROR(VLOOKUP(J76,'Produtos RA2018'!$C$2:$D$428,2,FALSE),"")</f>
        <v/>
      </c>
      <c r="M76" s="10" t="str">
        <f t="shared" si="2"/>
        <v>SUBPRODUTOS</v>
      </c>
      <c r="O76" s="8" t="str">
        <f t="shared" si="3"/>
        <v>SUBPROD</v>
      </c>
    </row>
    <row r="77" spans="1:15" ht="60" customHeight="1" x14ac:dyDescent="0.25">
      <c r="A77" s="8">
        <v>12</v>
      </c>
      <c r="B77" s="10" t="s">
        <v>123</v>
      </c>
      <c r="C77" s="24">
        <v>7306</v>
      </c>
      <c r="E77" s="8">
        <v>667</v>
      </c>
      <c r="F77" s="10" t="s">
        <v>182</v>
      </c>
      <c r="G77" s="10">
        <v>667</v>
      </c>
      <c r="H77" s="24">
        <v>7306</v>
      </c>
      <c r="J77" s="70">
        <v>207000004</v>
      </c>
      <c r="K77" s="25">
        <v>43867.5160300926</v>
      </c>
      <c r="L77" s="10" t="str">
        <f>IFERROR(VLOOKUP(J77,'Produtos RA2018'!$C$2:$D$428,2,FALSE),"")</f>
        <v/>
      </c>
      <c r="M77" s="10" t="str">
        <f t="shared" si="2"/>
        <v>CARNES E MIUDEZAS, COMESTÍVEIS, FRESCAS, REFRIGERADAS OU CONGELADAS, DE  GANSOS, DAS ESPECIES DOMÉSTICAS</v>
      </c>
      <c r="O77" s="8">
        <f t="shared" si="3"/>
        <v>667</v>
      </c>
    </row>
    <row r="78" spans="1:15" ht="33.75" x14ac:dyDescent="0.25">
      <c r="A78" s="8">
        <v>12</v>
      </c>
      <c r="B78" s="10" t="s">
        <v>123</v>
      </c>
      <c r="C78" s="24">
        <v>7306</v>
      </c>
      <c r="E78" s="8">
        <v>665</v>
      </c>
      <c r="F78" s="10" t="s">
        <v>183</v>
      </c>
      <c r="G78" s="10">
        <v>665</v>
      </c>
      <c r="H78" s="24">
        <v>7306</v>
      </c>
      <c r="J78" s="70">
        <v>207000002</v>
      </c>
      <c r="K78" s="25">
        <v>43867.5160300926</v>
      </c>
      <c r="L78" s="10" t="str">
        <f>IFERROR(VLOOKUP(J78,'Produtos RA2018'!$C$2:$D$428,2,FALSE),"")</f>
        <v/>
      </c>
      <c r="M78" s="10" t="str">
        <f t="shared" si="2"/>
        <v>CARNES E MIUDEZAS, COMESTÍVEIS, FRESCAS, REFRIGERADAS OU CONGELADAS DE GALINHAS, DAS ESPECIES DOMÉSTICAS</v>
      </c>
      <c r="O78" s="8">
        <f t="shared" si="3"/>
        <v>665</v>
      </c>
    </row>
    <row r="79" spans="1:15" ht="33.75" x14ac:dyDescent="0.25">
      <c r="A79" s="8">
        <v>12</v>
      </c>
      <c r="B79" s="10" t="s">
        <v>123</v>
      </c>
      <c r="C79" s="24">
        <v>7306</v>
      </c>
      <c r="E79" s="8">
        <v>664</v>
      </c>
      <c r="F79" s="10" t="s">
        <v>184</v>
      </c>
      <c r="G79" s="10">
        <v>664</v>
      </c>
      <c r="H79" s="24">
        <v>7306</v>
      </c>
      <c r="J79" s="70">
        <v>207000001</v>
      </c>
      <c r="K79" s="25">
        <v>43867.5160300926</v>
      </c>
      <c r="L79" s="10" t="str">
        <f>IFERROR(VLOOKUP(J79,'Produtos RA2018'!$C$2:$D$428,2,FALSE),"")</f>
        <v/>
      </c>
      <c r="M79" s="10" t="str">
        <f t="shared" si="2"/>
        <v>CARNES E MIUDEZAS, COMESTÍVEIS, FRESCAS, REFRIGERADAS OU CONGELADAS, DE GALOS, DAS ESPECIES DOMÉSTICAS</v>
      </c>
      <c r="O79" s="8">
        <f t="shared" si="3"/>
        <v>664</v>
      </c>
    </row>
    <row r="80" spans="1:15" ht="33.75" x14ac:dyDescent="0.25">
      <c r="A80" s="8">
        <v>12</v>
      </c>
      <c r="B80" s="10" t="s">
        <v>123</v>
      </c>
      <c r="C80" s="24">
        <v>7306</v>
      </c>
      <c r="E80" s="8">
        <v>666</v>
      </c>
      <c r="F80" s="10" t="s">
        <v>185</v>
      </c>
      <c r="G80" s="10">
        <v>666</v>
      </c>
      <c r="H80" s="24">
        <v>7306</v>
      </c>
      <c r="J80" s="70">
        <v>207000003</v>
      </c>
      <c r="K80" s="25">
        <v>43867.5160300926</v>
      </c>
      <c r="L80" s="10" t="str">
        <f>IFERROR(VLOOKUP(J80,'Produtos RA2018'!$C$2:$D$428,2,FALSE),"")</f>
        <v/>
      </c>
      <c r="M80" s="10" t="str">
        <f t="shared" si="2"/>
        <v>CARNES E MIUDEZAS, COMESTÍVEIS, FRESCAS, REFRIGERADAS OU CONGELADAS, DE PATOS, DAS ESPECIES DOMÉSTICAS</v>
      </c>
      <c r="O80" s="8">
        <f t="shared" si="3"/>
        <v>666</v>
      </c>
    </row>
    <row r="81" spans="1:15" ht="33.75" x14ac:dyDescent="0.25">
      <c r="A81" s="8">
        <v>12</v>
      </c>
      <c r="B81" s="10" t="s">
        <v>123</v>
      </c>
      <c r="C81" s="24">
        <v>7306</v>
      </c>
      <c r="E81" s="8">
        <v>669</v>
      </c>
      <c r="F81" s="10" t="s">
        <v>186</v>
      </c>
      <c r="G81" s="10">
        <v>669</v>
      </c>
      <c r="H81" s="24">
        <v>7306</v>
      </c>
      <c r="J81" s="70">
        <v>207000006</v>
      </c>
      <c r="K81" s="25">
        <v>43867.5160300926</v>
      </c>
      <c r="L81" s="10" t="str">
        <f>IFERROR(VLOOKUP(J81,'Produtos RA2018'!$C$2:$D$428,2,FALSE),"")</f>
        <v/>
      </c>
      <c r="M81" s="10" t="str">
        <f t="shared" si="2"/>
        <v>CARNES E MIUDEZAS, COMESTÍVEIS, FRESCAS, REFRIGERADAS OU CONGELADAS DE PERUAS, DAS ESPECIES DOMÉSTICAS</v>
      </c>
      <c r="O81" s="8">
        <f t="shared" si="3"/>
        <v>669</v>
      </c>
    </row>
    <row r="82" spans="1:15" ht="33.75" x14ac:dyDescent="0.25">
      <c r="A82" s="8">
        <v>12</v>
      </c>
      <c r="B82" s="10" t="s">
        <v>123</v>
      </c>
      <c r="C82" s="24">
        <v>7306</v>
      </c>
      <c r="E82" s="8">
        <v>668</v>
      </c>
      <c r="F82" s="10" t="s">
        <v>187</v>
      </c>
      <c r="G82" s="10">
        <v>668</v>
      </c>
      <c r="H82" s="24">
        <v>7306</v>
      </c>
      <c r="J82" s="70">
        <v>207000005</v>
      </c>
      <c r="K82" s="25">
        <v>43867.5160300926</v>
      </c>
      <c r="L82" s="10" t="str">
        <f>IFERROR(VLOOKUP(J82,'Produtos RA2018'!$C$2:$D$428,2,FALSE),"")</f>
        <v/>
      </c>
      <c r="M82" s="10" t="str">
        <f t="shared" si="2"/>
        <v>CARNES E MIUDEZAS, COMESTÍVEIS, FRESCAS, REFRIGERADAS OU CONGELADAS, DE PERUS, DAS ESPECIES DOMÉSTICAS</v>
      </c>
      <c r="O82" s="8">
        <f t="shared" si="3"/>
        <v>668</v>
      </c>
    </row>
    <row r="83" spans="1:15" ht="33.75" x14ac:dyDescent="0.25">
      <c r="A83" s="8">
        <v>12</v>
      </c>
      <c r="B83" s="10" t="s">
        <v>123</v>
      </c>
      <c r="C83" s="24">
        <v>7306</v>
      </c>
      <c r="E83" s="8">
        <v>670</v>
      </c>
      <c r="F83" s="10" t="s">
        <v>188</v>
      </c>
      <c r="G83" s="10">
        <v>670</v>
      </c>
      <c r="H83" s="24">
        <v>7306</v>
      </c>
      <c r="J83" s="70">
        <v>207000007</v>
      </c>
      <c r="K83" s="25">
        <v>43867.5160300926</v>
      </c>
      <c r="L83" s="10" t="str">
        <f>IFERROR(VLOOKUP(J83,'Produtos RA2018'!$C$2:$D$428,2,FALSE),"")</f>
        <v/>
      </c>
      <c r="M83" s="10" t="str">
        <f t="shared" si="2"/>
        <v>CARNES E MIUDEZAS, COMESTÍVEIS, FRESCAS, REFRIGERADAS OU CONGELADAS, DE PINTADAS, DAS ESPECIES DOMÉSTICAS</v>
      </c>
      <c r="O83" s="8">
        <f t="shared" si="3"/>
        <v>670</v>
      </c>
    </row>
    <row r="84" spans="1:15" x14ac:dyDescent="0.25">
      <c r="A84" s="8">
        <v>12</v>
      </c>
      <c r="B84" s="10" t="s">
        <v>123</v>
      </c>
      <c r="C84" s="24">
        <v>7306</v>
      </c>
      <c r="E84" s="8">
        <v>672</v>
      </c>
      <c r="F84" s="10" t="s">
        <v>189</v>
      </c>
      <c r="G84" s="10">
        <v>672</v>
      </c>
      <c r="H84" s="24">
        <v>7306</v>
      </c>
      <c r="J84" s="70">
        <v>105000002</v>
      </c>
      <c r="K84" s="25">
        <v>43867.5160763889</v>
      </c>
      <c r="L84" s="10" t="str">
        <f>IFERROR(VLOOKUP(J84,'Produtos RA2018'!$C$2:$D$428,2,FALSE),"")</f>
        <v/>
      </c>
      <c r="M84" s="10" t="str">
        <f t="shared" si="2"/>
        <v>GALINHAS, DAS ESPÉCIES DOMÉSTICAS, VIVOS</v>
      </c>
      <c r="O84" s="8">
        <f t="shared" si="3"/>
        <v>672</v>
      </c>
    </row>
    <row r="85" spans="1:15" x14ac:dyDescent="0.25">
      <c r="A85" s="8">
        <v>12</v>
      </c>
      <c r="B85" s="10" t="s">
        <v>123</v>
      </c>
      <c r="C85" s="24">
        <v>7306</v>
      </c>
      <c r="E85" s="8">
        <v>671</v>
      </c>
      <c r="F85" s="10" t="s">
        <v>190</v>
      </c>
      <c r="G85" s="10">
        <v>671</v>
      </c>
      <c r="H85" s="24">
        <v>7306</v>
      </c>
      <c r="J85" s="70">
        <v>105000001</v>
      </c>
      <c r="K85" s="25">
        <v>43867.5160763889</v>
      </c>
      <c r="L85" s="10" t="str">
        <f>IFERROR(VLOOKUP(J85,'Produtos RA2018'!$C$2:$D$428,2,FALSE),"")</f>
        <v/>
      </c>
      <c r="M85" s="10" t="str">
        <f t="shared" si="2"/>
        <v>GALOS, DAS ESPÉCIES DOMÉSTICAS, VIVOS</v>
      </c>
      <c r="O85" s="8">
        <f t="shared" si="3"/>
        <v>671</v>
      </c>
    </row>
    <row r="86" spans="1:15" x14ac:dyDescent="0.25">
      <c r="A86" s="8">
        <v>12</v>
      </c>
      <c r="B86" s="10" t="s">
        <v>123</v>
      </c>
      <c r="C86" s="24">
        <v>7306</v>
      </c>
      <c r="E86" s="8">
        <v>674</v>
      </c>
      <c r="F86" s="10" t="s">
        <v>191</v>
      </c>
      <c r="G86" s="10">
        <v>674</v>
      </c>
      <c r="H86" s="24">
        <v>7306</v>
      </c>
      <c r="J86" s="70">
        <v>105000004</v>
      </c>
      <c r="K86" s="25">
        <v>43867.5160763889</v>
      </c>
      <c r="L86" s="10" t="str">
        <f>IFERROR(VLOOKUP(J86,'Produtos RA2018'!$C$2:$D$428,2,FALSE),"")</f>
        <v/>
      </c>
      <c r="M86" s="10" t="str">
        <f t="shared" si="2"/>
        <v>GANSOS, DAS ESPÉCIES DOMÉSTICAS, VIVOS</v>
      </c>
      <c r="O86" s="8">
        <f t="shared" si="3"/>
        <v>674</v>
      </c>
    </row>
    <row r="87" spans="1:15" x14ac:dyDescent="0.25">
      <c r="A87" s="8">
        <v>12</v>
      </c>
      <c r="B87" s="10" t="s">
        <v>123</v>
      </c>
      <c r="C87" s="24">
        <v>7306</v>
      </c>
      <c r="E87" s="8">
        <v>679</v>
      </c>
      <c r="F87" s="10" t="s">
        <v>192</v>
      </c>
      <c r="G87" s="10">
        <v>679</v>
      </c>
      <c r="H87" s="24">
        <v>7306</v>
      </c>
      <c r="J87" s="70">
        <v>1501900002</v>
      </c>
      <c r="K87" s="25">
        <v>43867.516087962998</v>
      </c>
      <c r="L87" s="10" t="str">
        <f>IFERROR(VLOOKUP(J87,'Produtos RA2018'!$C$2:$D$428,2,FALSE),"")</f>
        <v/>
      </c>
      <c r="M87" s="10" t="str">
        <f t="shared" si="2"/>
        <v>GORDURAS DE GALINHAS</v>
      </c>
      <c r="O87" s="8">
        <f t="shared" si="3"/>
        <v>679</v>
      </c>
    </row>
    <row r="88" spans="1:15" x14ac:dyDescent="0.25">
      <c r="A88" s="8">
        <v>12</v>
      </c>
      <c r="B88" s="10" t="s">
        <v>123</v>
      </c>
      <c r="C88" s="24">
        <v>7306</v>
      </c>
      <c r="E88" s="8">
        <v>678</v>
      </c>
      <c r="F88" s="10" t="s">
        <v>193</v>
      </c>
      <c r="G88" s="10">
        <v>678</v>
      </c>
      <c r="H88" s="24">
        <v>7306</v>
      </c>
      <c r="J88" s="70">
        <v>1501900001</v>
      </c>
      <c r="K88" s="25">
        <v>43867.516087962998</v>
      </c>
      <c r="L88" s="10" t="str">
        <f>IFERROR(VLOOKUP(J88,'Produtos RA2018'!$C$2:$D$428,2,FALSE),"")</f>
        <v/>
      </c>
      <c r="M88" s="10" t="str">
        <f t="shared" si="2"/>
        <v>GORDURAS DE GALOS</v>
      </c>
      <c r="O88" s="8">
        <f t="shared" si="3"/>
        <v>678</v>
      </c>
    </row>
    <row r="89" spans="1:15" x14ac:dyDescent="0.25">
      <c r="A89" s="8">
        <v>12</v>
      </c>
      <c r="B89" s="10" t="s">
        <v>123</v>
      </c>
      <c r="C89" s="24">
        <v>7306</v>
      </c>
      <c r="E89" s="8">
        <v>681</v>
      </c>
      <c r="F89" s="10" t="s">
        <v>194</v>
      </c>
      <c r="G89" s="10">
        <v>681</v>
      </c>
      <c r="H89" s="24">
        <v>7306</v>
      </c>
      <c r="J89" s="70">
        <v>1501900004</v>
      </c>
      <c r="K89" s="25">
        <v>43867.516087962998</v>
      </c>
      <c r="L89" s="10" t="str">
        <f>IFERROR(VLOOKUP(J89,'Produtos RA2018'!$C$2:$D$428,2,FALSE),"")</f>
        <v/>
      </c>
      <c r="M89" s="10" t="str">
        <f t="shared" si="2"/>
        <v>GORDURAS DE GANSOS</v>
      </c>
      <c r="O89" s="8">
        <f t="shared" si="3"/>
        <v>681</v>
      </c>
    </row>
    <row r="90" spans="1:15" x14ac:dyDescent="0.25">
      <c r="A90" s="8">
        <v>12</v>
      </c>
      <c r="B90" s="10" t="s">
        <v>123</v>
      </c>
      <c r="C90" s="24">
        <v>7306</v>
      </c>
      <c r="E90" s="8">
        <v>680</v>
      </c>
      <c r="F90" s="10" t="s">
        <v>195</v>
      </c>
      <c r="G90" s="10">
        <v>680</v>
      </c>
      <c r="H90" s="24">
        <v>7306</v>
      </c>
      <c r="J90" s="70">
        <v>1501900003</v>
      </c>
      <c r="K90" s="25">
        <v>43867.516087962998</v>
      </c>
      <c r="L90" s="10" t="str">
        <f>IFERROR(VLOOKUP(J90,'Produtos RA2018'!$C$2:$D$428,2,FALSE),"")</f>
        <v/>
      </c>
      <c r="M90" s="10" t="str">
        <f t="shared" si="2"/>
        <v>GORDURAS DE PATOS</v>
      </c>
      <c r="O90" s="8">
        <f t="shared" si="3"/>
        <v>680</v>
      </c>
    </row>
    <row r="91" spans="1:15" x14ac:dyDescent="0.25">
      <c r="A91" s="8">
        <v>12</v>
      </c>
      <c r="B91" s="10" t="s">
        <v>123</v>
      </c>
      <c r="C91" s="24">
        <v>7306</v>
      </c>
      <c r="E91" s="8">
        <v>683</v>
      </c>
      <c r="F91" s="10" t="s">
        <v>196</v>
      </c>
      <c r="G91" s="10">
        <v>683</v>
      </c>
      <c r="H91" s="24">
        <v>7306</v>
      </c>
      <c r="J91" s="70">
        <v>1501900006</v>
      </c>
      <c r="K91" s="25">
        <v>43867.516087962998</v>
      </c>
      <c r="L91" s="10" t="str">
        <f>IFERROR(VLOOKUP(J91,'Produtos RA2018'!$C$2:$D$428,2,FALSE),"")</f>
        <v/>
      </c>
      <c r="M91" s="10" t="str">
        <f t="shared" si="2"/>
        <v>GORDURAS DE PERUAS</v>
      </c>
      <c r="O91" s="8">
        <f t="shared" si="3"/>
        <v>683</v>
      </c>
    </row>
    <row r="92" spans="1:15" x14ac:dyDescent="0.25">
      <c r="A92" s="8">
        <v>12</v>
      </c>
      <c r="B92" s="10" t="s">
        <v>123</v>
      </c>
      <c r="C92" s="24">
        <v>7306</v>
      </c>
      <c r="E92" s="8">
        <v>682</v>
      </c>
      <c r="F92" s="10" t="s">
        <v>197</v>
      </c>
      <c r="G92" s="10">
        <v>682</v>
      </c>
      <c r="H92" s="24">
        <v>7306</v>
      </c>
      <c r="J92" s="70">
        <v>1501900005</v>
      </c>
      <c r="K92" s="25">
        <v>43867.516087962998</v>
      </c>
      <c r="L92" s="10" t="str">
        <f>IFERROR(VLOOKUP(J92,'Produtos RA2018'!$C$2:$D$428,2,FALSE),"")</f>
        <v/>
      </c>
      <c r="M92" s="10" t="str">
        <f t="shared" si="2"/>
        <v>GORDURAS DE PERUS</v>
      </c>
      <c r="O92" s="8">
        <f t="shared" si="3"/>
        <v>682</v>
      </c>
    </row>
    <row r="93" spans="1:15" x14ac:dyDescent="0.25">
      <c r="A93" s="8">
        <v>12</v>
      </c>
      <c r="B93" s="10" t="s">
        <v>123</v>
      </c>
      <c r="C93" s="24">
        <v>7306</v>
      </c>
      <c r="E93" s="8">
        <v>684</v>
      </c>
      <c r="F93" s="10" t="s">
        <v>198</v>
      </c>
      <c r="G93" s="10">
        <v>684</v>
      </c>
      <c r="H93" s="24">
        <v>7306</v>
      </c>
      <c r="J93" s="70">
        <v>1501900007</v>
      </c>
      <c r="K93" s="25">
        <v>43867.516087962998</v>
      </c>
      <c r="L93" s="10" t="str">
        <f>IFERROR(VLOOKUP(J93,'Produtos RA2018'!$C$2:$D$428,2,FALSE),"")</f>
        <v/>
      </c>
      <c r="M93" s="10" t="str">
        <f t="shared" si="2"/>
        <v>GORDURAS DE PINTADAS</v>
      </c>
      <c r="O93" s="8">
        <f t="shared" si="3"/>
        <v>684</v>
      </c>
    </row>
    <row r="94" spans="1:15" x14ac:dyDescent="0.25">
      <c r="A94" s="8">
        <v>12</v>
      </c>
      <c r="B94" s="10" t="s">
        <v>123</v>
      </c>
      <c r="C94" s="24">
        <v>7306</v>
      </c>
      <c r="E94" s="8">
        <v>673</v>
      </c>
      <c r="F94" s="10" t="s">
        <v>199</v>
      </c>
      <c r="G94" s="10">
        <v>673</v>
      </c>
      <c r="H94" s="24">
        <v>7306</v>
      </c>
      <c r="J94" s="70">
        <v>105000003</v>
      </c>
      <c r="K94" s="25">
        <v>43867.516157407401</v>
      </c>
      <c r="L94" s="10" t="str">
        <f>IFERROR(VLOOKUP(J94,'Produtos RA2018'!$C$2:$D$428,2,FALSE),"")</f>
        <v/>
      </c>
      <c r="M94" s="10" t="str">
        <f t="shared" si="2"/>
        <v>PATOS,  DAS ESPÉCIES DOMÉSTICAS, VIVOS</v>
      </c>
      <c r="O94" s="8">
        <f t="shared" si="3"/>
        <v>673</v>
      </c>
    </row>
    <row r="95" spans="1:15" x14ac:dyDescent="0.25">
      <c r="A95" s="8">
        <v>12</v>
      </c>
      <c r="B95" s="10" t="s">
        <v>123</v>
      </c>
      <c r="C95" s="24">
        <v>7306</v>
      </c>
      <c r="E95" s="8">
        <v>676</v>
      </c>
      <c r="F95" s="10" t="s">
        <v>200</v>
      </c>
      <c r="G95" s="10">
        <v>676</v>
      </c>
      <c r="H95" s="24">
        <v>7306</v>
      </c>
      <c r="J95" s="70">
        <v>105000006</v>
      </c>
      <c r="K95" s="25">
        <v>43867.516157407401</v>
      </c>
      <c r="L95" s="10" t="str">
        <f>IFERROR(VLOOKUP(J95,'Produtos RA2018'!$C$2:$D$428,2,FALSE),"")</f>
        <v/>
      </c>
      <c r="M95" s="10" t="str">
        <f t="shared" si="2"/>
        <v>PERUAS, DAS ESPÉCIES DOMÉSTICAS, VIVOS</v>
      </c>
      <c r="O95" s="8">
        <f t="shared" si="3"/>
        <v>676</v>
      </c>
    </row>
    <row r="96" spans="1:15" x14ac:dyDescent="0.25">
      <c r="A96" s="8">
        <v>12</v>
      </c>
      <c r="B96" s="10" t="s">
        <v>123</v>
      </c>
      <c r="C96" s="24">
        <v>7306</v>
      </c>
      <c r="E96" s="8">
        <v>675</v>
      </c>
      <c r="F96" s="10" t="s">
        <v>201</v>
      </c>
      <c r="G96" s="10">
        <v>675</v>
      </c>
      <c r="H96" s="24">
        <v>7306</v>
      </c>
      <c r="J96" s="70">
        <v>105000005</v>
      </c>
      <c r="K96" s="25">
        <v>43867.516157407401</v>
      </c>
      <c r="L96" s="10" t="str">
        <f>IFERROR(VLOOKUP(J96,'Produtos RA2018'!$C$2:$D$428,2,FALSE),"")</f>
        <v/>
      </c>
      <c r="M96" s="10" t="str">
        <f t="shared" si="2"/>
        <v>PERUS, DAS ESPÉCIES DOMÉSTICAS, VIVOS</v>
      </c>
      <c r="O96" s="8">
        <f t="shared" si="3"/>
        <v>675</v>
      </c>
    </row>
    <row r="97" spans="1:15" x14ac:dyDescent="0.25">
      <c r="A97" s="8">
        <v>12</v>
      </c>
      <c r="B97" s="10" t="s">
        <v>123</v>
      </c>
      <c r="C97" s="24">
        <v>7306</v>
      </c>
      <c r="E97" s="8">
        <v>677</v>
      </c>
      <c r="F97" s="10" t="s">
        <v>202</v>
      </c>
      <c r="G97" s="10">
        <v>677</v>
      </c>
      <c r="H97" s="24">
        <v>7306</v>
      </c>
      <c r="J97" s="70">
        <v>105000007</v>
      </c>
      <c r="K97" s="25">
        <v>43867.5161689815</v>
      </c>
      <c r="L97" s="10" t="str">
        <f>IFERROR(VLOOKUP(J97,'Produtos RA2018'!$C$2:$D$428,2,FALSE),"")</f>
        <v/>
      </c>
      <c r="M97" s="10" t="str">
        <f t="shared" si="2"/>
        <v>PINTADAS, DAS ESPÉCIES DOMÉSTICAS, VIVOS</v>
      </c>
      <c r="O97" s="8">
        <f t="shared" si="3"/>
        <v>677</v>
      </c>
    </row>
    <row r="98" spans="1:15" x14ac:dyDescent="0.25">
      <c r="A98" s="41">
        <v>12</v>
      </c>
      <c r="B98" s="42" t="s">
        <v>123</v>
      </c>
      <c r="C98" s="43">
        <v>7306</v>
      </c>
      <c r="D98" s="41"/>
      <c r="E98" s="41">
        <v>2214</v>
      </c>
      <c r="F98" s="42" t="s">
        <v>170</v>
      </c>
      <c r="G98" s="44" t="s">
        <v>473</v>
      </c>
      <c r="H98" s="24">
        <v>32874</v>
      </c>
      <c r="K98" s="25"/>
      <c r="L98" s="10" t="str">
        <f>IFERROR(VLOOKUP(J98,'Produtos RA2018'!$C$2:$D$428,2,FALSE),"")</f>
        <v/>
      </c>
      <c r="M98" s="10" t="str">
        <f t="shared" si="2"/>
        <v>DEVOLUÇÕES</v>
      </c>
      <c r="O98" s="8" t="str">
        <f t="shared" si="3"/>
        <v>PRDDEV</v>
      </c>
    </row>
    <row r="99" spans="1:15" ht="46.5" customHeight="1" x14ac:dyDescent="0.25">
      <c r="A99" s="41">
        <v>12</v>
      </c>
      <c r="B99" s="42" t="s">
        <v>123</v>
      </c>
      <c r="C99" s="43">
        <v>7306</v>
      </c>
      <c r="D99" s="41"/>
      <c r="E99" s="41">
        <v>2216</v>
      </c>
      <c r="F99" s="42" t="s">
        <v>484</v>
      </c>
      <c r="G99" s="44" t="s">
        <v>471</v>
      </c>
      <c r="H99" s="24">
        <v>32874</v>
      </c>
      <c r="K99" s="25"/>
      <c r="L99" s="10" t="str">
        <f>IFERROR(VLOOKUP(J99,'Produtos RA2018'!$C$2:$D$428,2,FALSE),"")</f>
        <v/>
      </c>
      <c r="M99" s="10" t="str">
        <f t="shared" si="2"/>
        <v>DESCONTOS e ABATIMENTOS</v>
      </c>
      <c r="O99" s="8" t="str">
        <f t="shared" si="3"/>
        <v>PRDABA</v>
      </c>
    </row>
    <row r="100" spans="1:15" x14ac:dyDescent="0.25">
      <c r="A100" s="41">
        <v>12</v>
      </c>
      <c r="B100" s="42" t="s">
        <v>123</v>
      </c>
      <c r="C100" s="43">
        <v>7306</v>
      </c>
      <c r="D100" s="41"/>
      <c r="E100" s="41">
        <v>2215</v>
      </c>
      <c r="F100" s="42" t="s">
        <v>485</v>
      </c>
      <c r="G100" s="44" t="s">
        <v>472</v>
      </c>
      <c r="H100" s="24">
        <v>32874</v>
      </c>
      <c r="K100" s="25"/>
      <c r="L100" s="10" t="str">
        <f>IFERROR(VLOOKUP(J100,'Produtos RA2018'!$C$2:$D$428,2,FALSE),"")</f>
        <v/>
      </c>
      <c r="M100" s="10" t="str">
        <f t="shared" si="2"/>
        <v>OUTROS DESCONTOS</v>
      </c>
      <c r="O100" s="8" t="str">
        <f t="shared" si="3"/>
        <v>PRDDES</v>
      </c>
    </row>
    <row r="101" spans="1:15" ht="18.75" customHeight="1" x14ac:dyDescent="0.25">
      <c r="A101" s="41">
        <v>12</v>
      </c>
      <c r="B101" s="42" t="s">
        <v>123</v>
      </c>
      <c r="C101" s="43">
        <v>7306</v>
      </c>
      <c r="D101" s="41"/>
      <c r="E101" s="45" t="s">
        <v>487</v>
      </c>
      <c r="F101" s="42" t="s">
        <v>486</v>
      </c>
      <c r="G101" s="45" t="s">
        <v>487</v>
      </c>
      <c r="H101" s="24">
        <v>32874</v>
      </c>
      <c r="K101" s="25"/>
      <c r="L101" s="10" t="str">
        <f>IFERROR(VLOOKUP(J101,'Produtos RA2018'!$C$2:$D$428,2,FALSE),"")</f>
        <v/>
      </c>
      <c r="M101" s="10" t="str">
        <f t="shared" si="2"/>
        <v>INDEMINIZAÇÕES DE SEGUROS</v>
      </c>
      <c r="O101" s="8" t="str">
        <f t="shared" si="3"/>
        <v>INDSEG</v>
      </c>
    </row>
    <row r="102" spans="1:15" x14ac:dyDescent="0.25">
      <c r="A102" s="41">
        <v>12</v>
      </c>
      <c r="B102" s="42" t="s">
        <v>123</v>
      </c>
      <c r="C102" s="43">
        <v>7306</v>
      </c>
      <c r="D102" s="41"/>
      <c r="E102" s="45" t="s">
        <v>489</v>
      </c>
      <c r="F102" s="42" t="s">
        <v>488</v>
      </c>
      <c r="G102" s="45" t="s">
        <v>489</v>
      </c>
      <c r="H102" s="24">
        <v>43800</v>
      </c>
      <c r="K102" s="25"/>
      <c r="L102" s="10" t="str">
        <f>IFERROR(VLOOKUP(J102,'Produtos RA2018'!$C$2:$D$428,2,FALSE),"")</f>
        <v/>
      </c>
      <c r="M102" s="10" t="str">
        <f t="shared" si="2"/>
        <v>SUBPRODUTOS</v>
      </c>
      <c r="O102" s="8" t="str">
        <f t="shared" si="3"/>
        <v>SUBPROD</v>
      </c>
    </row>
    <row r="103" spans="1:15" ht="62.25" customHeight="1" x14ac:dyDescent="0.25">
      <c r="A103" s="8">
        <v>11</v>
      </c>
      <c r="B103" s="10" t="s">
        <v>124</v>
      </c>
      <c r="C103" s="24">
        <v>7306</v>
      </c>
      <c r="E103" s="8">
        <v>606</v>
      </c>
      <c r="F103" s="10" t="s">
        <v>203</v>
      </c>
      <c r="G103" s="10">
        <v>606</v>
      </c>
      <c r="H103" s="24">
        <v>7306</v>
      </c>
      <c r="J103" s="70">
        <v>102290000</v>
      </c>
      <c r="K103" s="25">
        <v>43867.515995370399</v>
      </c>
      <c r="L103" s="10" t="str">
        <f>IFERROR(VLOOKUP(J103,'Produtos RA2018'!$C$2:$D$428,2,FALSE),"")</f>
        <v>ANIMAIS VIVOS DA ESPÉCIE BOVINA REPRODUTORES DE RAÇA PURA (EXCETO DAS ESPÉCIES DOMÉSTICAS E BÚFALOS)</v>
      </c>
      <c r="M103" s="10" t="str">
        <f t="shared" si="2"/>
        <v>ANIMAIS VIVOS DA ESPÉCIE BOVINA REPRODUTORES DE RAÇA PURA (EXCETO DAS ESPÉCIES DOMÉSTICAS E BÚFALOS)</v>
      </c>
      <c r="O103" s="8">
        <f t="shared" si="3"/>
        <v>606</v>
      </c>
    </row>
    <row r="104" spans="1:15" ht="45.75" customHeight="1" x14ac:dyDescent="0.25">
      <c r="A104" s="8">
        <v>11</v>
      </c>
      <c r="B104" s="10" t="s">
        <v>124</v>
      </c>
      <c r="C104" s="24">
        <v>7306</v>
      </c>
      <c r="E104" s="8">
        <v>332</v>
      </c>
      <c r="F104" s="10" t="s">
        <v>42</v>
      </c>
      <c r="G104" s="10">
        <v>332</v>
      </c>
      <c r="H104" s="24">
        <v>7306</v>
      </c>
      <c r="J104" s="70">
        <v>201000000</v>
      </c>
      <c r="K104" s="25">
        <v>43867.516018518501</v>
      </c>
      <c r="L104" s="10" t="str">
        <f>IFERROR(VLOOKUP(J104,'Produtos RA2018'!$C$2:$D$428,2,FALSE),"")</f>
        <v>CARNES DE ANIMAIS DA ESPÉCIE BOVINA, FRESCAS OU REFRIGERADAS</v>
      </c>
      <c r="M104" s="10" t="str">
        <f t="shared" si="2"/>
        <v>CARNES DE ANIMAIS DA ESPÉCIE BOVINA, FRESCAS OU REFRIGERADAS</v>
      </c>
      <c r="O104" s="8">
        <f t="shared" si="3"/>
        <v>332</v>
      </c>
    </row>
    <row r="105" spans="1:15" ht="50.25" customHeight="1" x14ac:dyDescent="0.25">
      <c r="A105" s="8">
        <v>11</v>
      </c>
      <c r="B105" s="10" t="s">
        <v>124</v>
      </c>
      <c r="C105" s="24">
        <v>7306</v>
      </c>
      <c r="E105" s="8">
        <v>608</v>
      </c>
      <c r="F105" s="10" t="s">
        <v>204</v>
      </c>
      <c r="G105" s="10">
        <v>608</v>
      </c>
      <c r="H105" s="24">
        <v>7306</v>
      </c>
      <c r="J105" s="70">
        <v>1502109000</v>
      </c>
      <c r="K105" s="25">
        <v>43867.516087962998</v>
      </c>
      <c r="L105" s="10" t="str">
        <f>IFERROR(VLOOKUP(J105,'Produtos RA2018'!$C$2:$D$428,2,FALSE),"")</f>
        <v>GORDURAS DE ANIMAIS DAS ESPÉCIES BOVINA, EXCETO AS DA POSIÇÃO 1503</v>
      </c>
      <c r="M105" s="10" t="str">
        <f t="shared" si="2"/>
        <v>GORDURAS DE ANIMAIS DAS ESPÉCIES BOVINA, EXCETO AS DA POSIÇÃO 1503</v>
      </c>
      <c r="O105" s="8">
        <f t="shared" si="3"/>
        <v>608</v>
      </c>
    </row>
    <row r="106" spans="1:15" ht="57" customHeight="1" x14ac:dyDescent="0.25">
      <c r="A106" s="8">
        <v>11</v>
      </c>
      <c r="B106" s="10" t="s">
        <v>124</v>
      </c>
      <c r="C106" s="24">
        <v>7306</v>
      </c>
      <c r="E106" s="8">
        <v>607</v>
      </c>
      <c r="F106" s="10" t="s">
        <v>205</v>
      </c>
      <c r="G106" s="10">
        <v>607</v>
      </c>
      <c r="H106" s="24">
        <v>7306</v>
      </c>
      <c r="J106" s="70">
        <v>206109800</v>
      </c>
      <c r="K106" s="25">
        <v>43867.516111111101</v>
      </c>
      <c r="L106" s="10" t="str">
        <f>IFERROR(VLOOKUP(J106,'Produtos RA2018'!$C$2:$D$428,2,FALSE),"")</f>
        <v/>
      </c>
      <c r="M106" s="10" t="str">
        <f t="shared" si="2"/>
        <v>MIUDEZAS DE BOVINOS, FRESCAS OU REFRIGERADAS (EXCETO PARA FABRICAÇÃO DE PRODUTOS FARMACÊUTICOS, ASSIM COMO, PILARES DO DIAFRAGMA E DIAFRAGMAS)</v>
      </c>
      <c r="O106" s="8">
        <f t="shared" si="3"/>
        <v>607</v>
      </c>
    </row>
    <row r="107" spans="1:15" ht="57" customHeight="1" x14ac:dyDescent="0.25">
      <c r="A107" s="8">
        <v>11</v>
      </c>
      <c r="B107" s="10" t="s">
        <v>124</v>
      </c>
      <c r="C107" s="24">
        <v>7306</v>
      </c>
      <c r="F107" s="10" t="s">
        <v>565</v>
      </c>
      <c r="G107" s="10">
        <v>942</v>
      </c>
      <c r="H107" s="24"/>
      <c r="J107" s="70">
        <v>202</v>
      </c>
      <c r="K107" s="25"/>
      <c r="L107" s="10" t="str">
        <f>IFERROR(VLOOKUP(J107,'Produtos RA2018'!$C$2:$D$428,2,FALSE),"")</f>
        <v>CARNES DE ANIMAIS DA ESPÉCIE BOVINA, CONGELADAS</v>
      </c>
      <c r="M107" s="10" t="str">
        <f t="shared" si="2"/>
        <v>CARNES DE ANIMAIS DA ESPÉCIE BOVINA, CONGELADAS</v>
      </c>
      <c r="N107" s="8" t="s">
        <v>740</v>
      </c>
      <c r="O107" s="8">
        <f t="shared" si="3"/>
        <v>942</v>
      </c>
    </row>
    <row r="108" spans="1:15" ht="57" customHeight="1" x14ac:dyDescent="0.25">
      <c r="A108" s="8">
        <v>11</v>
      </c>
      <c r="B108" s="10" t="s">
        <v>124</v>
      </c>
      <c r="C108" s="24">
        <v>7306</v>
      </c>
      <c r="F108" s="10" t="s">
        <v>575</v>
      </c>
      <c r="G108" s="10">
        <v>943</v>
      </c>
      <c r="H108" s="24"/>
      <c r="J108" s="70">
        <v>2109951</v>
      </c>
      <c r="K108" s="25"/>
      <c r="L108" s="10" t="str">
        <f>IFERROR(VLOOKUP(J108,'Produtos RA2018'!$C$2:$D$428,2,FALSE),"")</f>
        <v>PILARES DO DIAFRAGMA E DIAFRAGMAS, SALGADOS OU EM SALMOURA, SECOS OU FUMADOS</v>
      </c>
      <c r="M108" s="10" t="str">
        <f t="shared" si="2"/>
        <v>PILARES DO DIAFRAGMA E DIAFRAGMAS, SALGADOS OU EM SALMOURA, SECOS OU FUMADOS</v>
      </c>
      <c r="N108" s="8" t="s">
        <v>740</v>
      </c>
      <c r="O108" s="8">
        <f t="shared" si="3"/>
        <v>943</v>
      </c>
    </row>
    <row r="109" spans="1:15" ht="57" customHeight="1" x14ac:dyDescent="0.25">
      <c r="A109" s="8">
        <v>11</v>
      </c>
      <c r="B109" s="10" t="s">
        <v>124</v>
      </c>
      <c r="C109" s="24">
        <v>7306</v>
      </c>
      <c r="F109" s="10" t="s">
        <v>566</v>
      </c>
      <c r="G109" s="10">
        <v>944</v>
      </c>
      <c r="H109" s="24"/>
      <c r="J109" s="70">
        <v>21020</v>
      </c>
      <c r="K109" s="25"/>
      <c r="L109" s="10" t="str">
        <f>IFERROR(VLOOKUP(J109,'Produtos RA2018'!$C$2:$D$428,2,FALSE),"")</f>
        <v>CARNES DE BOVINOS, SALGADAS OU EM SALMOURA, SECAS OU FUMADAS</v>
      </c>
      <c r="M109" s="10" t="str">
        <f t="shared" si="2"/>
        <v>CARNES DE BOVINOS, SALGADAS OU EM SALMOURA, SECAS OU FUMADAS</v>
      </c>
      <c r="N109" s="8" t="s">
        <v>740</v>
      </c>
      <c r="O109" s="8">
        <f t="shared" si="3"/>
        <v>944</v>
      </c>
    </row>
    <row r="110" spans="1:15" ht="57" customHeight="1" x14ac:dyDescent="0.25">
      <c r="A110" s="8">
        <v>11</v>
      </c>
      <c r="B110" s="10" t="s">
        <v>124</v>
      </c>
      <c r="C110" s="24">
        <v>7306</v>
      </c>
      <c r="F110" s="10" t="s">
        <v>567</v>
      </c>
      <c r="G110" s="10">
        <v>945</v>
      </c>
      <c r="H110" s="24"/>
      <c r="J110" s="70">
        <v>2109990</v>
      </c>
      <c r="K110" s="25"/>
      <c r="L110" s="10" t="str">
        <f>IFERROR(VLOOKUP(J110,'Produtos RA2018'!$C$2:$D$428,2,FALSE),"")</f>
        <v>FARINHAS E PÓS COMESTÍVEIS, DE CARNES OU DE MIUDEZAS</v>
      </c>
      <c r="M110" s="10" t="str">
        <f t="shared" si="2"/>
        <v>FARINHAS E PÓS COMESTÍVEIS, DE CARNES OU DE MIUDEZAS</v>
      </c>
      <c r="N110" s="8" t="s">
        <v>740</v>
      </c>
      <c r="O110" s="8">
        <f t="shared" si="3"/>
        <v>945</v>
      </c>
    </row>
    <row r="111" spans="1:15" ht="90" customHeight="1" x14ac:dyDescent="0.25">
      <c r="A111" s="8">
        <v>11</v>
      </c>
      <c r="B111" s="10" t="s">
        <v>124</v>
      </c>
      <c r="C111" s="24">
        <v>7306</v>
      </c>
      <c r="F111" s="10" t="s">
        <v>782</v>
      </c>
      <c r="G111" s="10">
        <v>946</v>
      </c>
      <c r="H111" s="24"/>
      <c r="J111" s="70">
        <v>16029061</v>
      </c>
      <c r="K111" s="25"/>
      <c r="L111" s="10" t="str">
        <f>IFERROR(VLOOKUP(J111,'Produtos RA2018'!$C$2:$D$428,2,FALSE),"")</f>
        <v xml:space="preserve">PREPARAÇÕES E CONSERVAS, DE CARNES OU DE MIUDEZAS, NÃO COZIDAS, CONTENDO CARNE OU MIUDEZAS DE BOVINOS, INCLUÍDAS AS MISTURAS DE CARNES OU DE MIUDEZAS COZIDAS, E DE CARNES OU DE MIUDEZAS, NÃO COZIDAS, DE BOVINOS </v>
      </c>
      <c r="M111" s="10" t="str">
        <f t="shared" si="2"/>
        <v xml:space="preserve">PREPARAÇÕES E CONSERVAS, DE CARNES OU DE MIUDEZAS, NÃO COZIDAS, CONTENDO CARNE OU MIUDEZAS DE BOVINOS, INCLUÍDAS AS MISTURAS DE CARNES OU DE MIUDEZAS COZIDAS, E DE CARNES OU DE MIUDEZAS, NÃO COZIDAS, DE BOVINOS </v>
      </c>
      <c r="N111" s="8" t="s">
        <v>740</v>
      </c>
      <c r="O111" s="8">
        <f t="shared" si="3"/>
        <v>946</v>
      </c>
    </row>
    <row r="112" spans="1:15" ht="90" customHeight="1" x14ac:dyDescent="0.25">
      <c r="A112" s="8">
        <v>11</v>
      </c>
      <c r="B112" s="10" t="s">
        <v>124</v>
      </c>
      <c r="C112" s="24">
        <v>7306</v>
      </c>
      <c r="F112" s="10" t="s">
        <v>573</v>
      </c>
      <c r="G112" s="10">
        <v>947</v>
      </c>
      <c r="H112" s="24"/>
      <c r="J112" s="70">
        <v>2062991</v>
      </c>
      <c r="K112" s="25"/>
      <c r="L112" s="10" t="str">
        <f>IFERROR(VLOOKUP(J112,'Produtos RA2018'!$C$2:$D$428,2,FALSE),"")</f>
        <v>PILARES DO DIAFRAGMA E DIAFRAGMAS CONGELADOS</v>
      </c>
      <c r="M112" s="10" t="str">
        <f t="shared" si="2"/>
        <v>PILARES DO DIAFRAGMA E DIAFRAGMAS CONGELADOS</v>
      </c>
      <c r="N112" s="8" t="s">
        <v>740</v>
      </c>
      <c r="O112" s="8">
        <f t="shared" si="3"/>
        <v>947</v>
      </c>
    </row>
    <row r="113" spans="1:15" ht="69.75" customHeight="1" x14ac:dyDescent="0.25">
      <c r="A113" s="8">
        <v>11</v>
      </c>
      <c r="B113" s="10" t="s">
        <v>124</v>
      </c>
      <c r="C113" s="24">
        <v>7306</v>
      </c>
      <c r="F113" s="10" t="s">
        <v>754</v>
      </c>
      <c r="G113" s="10">
        <v>948</v>
      </c>
      <c r="H113" s="24"/>
      <c r="J113" s="70">
        <v>2061095</v>
      </c>
      <c r="K113" s="25"/>
      <c r="L113" s="10" t="str">
        <f>IFERROR(VLOOKUP(J113,'Produtos RA2018'!$C$2:$D$428,2,FALSE),"")</f>
        <v xml:space="preserve">PILARES DO DIAFRAGMA E DIAFRAGMAS, COMESTÍVEIS, DE BOVINOS, FRESCOS OU REFRIGERADOS </v>
      </c>
      <c r="M113" s="10" t="str">
        <f t="shared" si="2"/>
        <v xml:space="preserve">PILARES DO DIAFRAGMA E DIAFRAGMAS, COMESTÍVEIS, DE BOVINOS, FRESCOS OU REFRIGERADOS </v>
      </c>
      <c r="N113" s="8" t="s">
        <v>740</v>
      </c>
      <c r="O113" s="8">
        <f t="shared" si="3"/>
        <v>948</v>
      </c>
    </row>
    <row r="114" spans="1:15" ht="69.75" customHeight="1" x14ac:dyDescent="0.25">
      <c r="A114" s="8">
        <v>11</v>
      </c>
      <c r="B114" s="10" t="s">
        <v>124</v>
      </c>
      <c r="C114" s="24">
        <v>7306</v>
      </c>
      <c r="F114" s="10" t="s">
        <v>571</v>
      </c>
      <c r="G114" s="10">
        <v>949</v>
      </c>
      <c r="H114" s="24"/>
      <c r="J114" s="70">
        <v>2062100</v>
      </c>
      <c r="K114" s="25"/>
      <c r="L114" s="10" t="str">
        <f>IFERROR(VLOOKUP(J114,'Produtos RA2018'!$C$2:$D$428,2,FALSE),"")</f>
        <v>MIUDEZAS DE BOVINOS COM EXCLUSÃO DE PILARES DO DIAFRAGMA E DIAFRAGMAS, CONGELADAS, COM EXCLUSÃO DAS DESTINADAS À FABRICAÇÃO DE PRODUTOS FARMACÊUTICOS</v>
      </c>
      <c r="M114" s="10" t="str">
        <f t="shared" si="2"/>
        <v>MIUDEZAS DE BOVINOS COM EXCLUSÃO DE PILARES DO DIAFRAGMA E DIAFRAGMAS, CONGELADAS, COM EXCLUSÃO DAS DESTINADAS À FABRICAÇÃO DE PRODUTOS FARMACÊUTICOS</v>
      </c>
      <c r="N114" s="8" t="s">
        <v>740</v>
      </c>
      <c r="O114" s="8">
        <f t="shared" si="3"/>
        <v>949</v>
      </c>
    </row>
    <row r="115" spans="1:15" ht="69.75" customHeight="1" x14ac:dyDescent="0.25">
      <c r="A115" s="8">
        <v>11</v>
      </c>
      <c r="B115" s="10" t="s">
        <v>124</v>
      </c>
      <c r="C115" s="24">
        <v>7306</v>
      </c>
      <c r="F115" s="10" t="s">
        <v>758</v>
      </c>
      <c r="G115" s="10">
        <v>950</v>
      </c>
      <c r="H115" s="24"/>
      <c r="J115" s="70">
        <v>16025031</v>
      </c>
      <c r="K115" s="25"/>
      <c r="M115" s="10" t="str">
        <f t="shared" si="2"/>
        <v>OUTRAS PREPARAÇÕES E CONSERVAS DE CARNE OU MIUDEZAS, DA ESPÉCIE BOVINA, COM EXCLUSÃO DAS NÃO COZIDAS E DAS MISTURAS DE CARNE OU DE MIUDEZAS COZIDAS E DE CARNE OU DE MIUDEZAS NÃO COZIDAS</v>
      </c>
      <c r="N115" s="8" t="s">
        <v>740</v>
      </c>
      <c r="O115" s="8">
        <f t="shared" si="3"/>
        <v>950</v>
      </c>
    </row>
    <row r="116" spans="1:15" ht="98.25" customHeight="1" x14ac:dyDescent="0.25">
      <c r="A116" s="8">
        <v>11</v>
      </c>
      <c r="B116" s="10" t="s">
        <v>124</v>
      </c>
      <c r="C116" s="24">
        <v>7306</v>
      </c>
      <c r="F116" s="10" t="s">
        <v>576</v>
      </c>
      <c r="G116" s="10">
        <v>951</v>
      </c>
      <c r="H116" s="24"/>
      <c r="J116" s="70">
        <v>16025032</v>
      </c>
      <c r="K116" s="25"/>
      <c r="L116" s="10" t="str">
        <f>IFERROR(VLOOKUP(J116,'Produtos RA2018'!$C$2:$D$428,2,FALSE),"")</f>
        <v/>
      </c>
      <c r="M116" s="10" t="str">
        <f t="shared" si="2"/>
        <v>PREPARAÇÕES E CONSERVAS, DE CARNE OU MIUDEZAS, COZIDAS, CONTENDO CARNE OU MIUDEZAS DE BOVINOS COM EXCLUSÃO DAS NÃO COZIDAS E DAS MISTURAS DE CARNE OU DE MIUDEZAS COZIDAS E DE CARNE OU MIUDEZAS NÃO CUZIDAS</v>
      </c>
      <c r="N116" s="8" t="s">
        <v>740</v>
      </c>
      <c r="O116" s="8">
        <f t="shared" si="3"/>
        <v>951</v>
      </c>
    </row>
    <row r="117" spans="1:15" ht="98.25" customHeight="1" x14ac:dyDescent="0.25">
      <c r="A117" s="8">
        <v>11</v>
      </c>
      <c r="B117" s="10" t="s">
        <v>124</v>
      </c>
      <c r="C117" s="24">
        <v>7306</v>
      </c>
      <c r="F117" s="10" t="s">
        <v>572</v>
      </c>
      <c r="G117" s="10">
        <v>952</v>
      </c>
      <c r="H117" s="24"/>
      <c r="J117" s="70">
        <v>16025010</v>
      </c>
      <c r="K117" s="25"/>
      <c r="L117" s="10" t="str">
        <f>IFERROR(VLOOKUP(J117,'Produtos RA2018'!$C$2:$D$428,2,FALSE),"")</f>
        <v>OUTRAS PREPARAÇÕES E CONSERVAS, DE CARNES OU DE MIUDEZAS, NÃO COZIDAS, DE BOVINOS; MISTURAS DE CARNES OU DE MIUDEZAS, COZIDAS E DE MISTURAS DE CARNES OU DE MIUDEZAS,  NÃO COZIDAS, DE BOVINOS</v>
      </c>
      <c r="M117" s="10" t="str">
        <f t="shared" si="2"/>
        <v>OUTRAS PREPARAÇÕES E CONSERVAS, DE CARNES OU DE MIUDEZAS, NÃO COZIDAS, DE BOVINOS; MISTURAS DE CARNES OU DE MIUDEZAS, COZIDAS E DE MISTURAS DE CARNES OU DE MIUDEZAS,  NÃO COZIDAS, DE BOVINOS</v>
      </c>
      <c r="N117" s="8" t="s">
        <v>740</v>
      </c>
      <c r="O117" s="8">
        <f t="shared" si="3"/>
        <v>952</v>
      </c>
    </row>
    <row r="118" spans="1:15" x14ac:dyDescent="0.25">
      <c r="A118" s="41">
        <v>11</v>
      </c>
      <c r="B118" s="42" t="s">
        <v>124</v>
      </c>
      <c r="C118" s="43">
        <v>7306</v>
      </c>
      <c r="D118" s="41"/>
      <c r="E118" s="41">
        <v>2214</v>
      </c>
      <c r="F118" s="42" t="s">
        <v>170</v>
      </c>
      <c r="G118" s="44" t="s">
        <v>473</v>
      </c>
      <c r="H118" s="24"/>
      <c r="K118" s="25"/>
      <c r="L118" s="10" t="str">
        <f>IFERROR(VLOOKUP(J118,'Produtos RA2018'!$C$2:$D$428,2,FALSE),"")</f>
        <v/>
      </c>
      <c r="M118" s="10" t="str">
        <f t="shared" si="2"/>
        <v>DEVOLUÇÕES</v>
      </c>
      <c r="O118" s="8" t="str">
        <f t="shared" si="3"/>
        <v>PRDDEV</v>
      </c>
    </row>
    <row r="119" spans="1:15" x14ac:dyDescent="0.25">
      <c r="A119" s="41">
        <v>11</v>
      </c>
      <c r="B119" s="42" t="s">
        <v>124</v>
      </c>
      <c r="C119" s="43">
        <v>7306</v>
      </c>
      <c r="D119" s="41"/>
      <c r="E119" s="41">
        <v>2216</v>
      </c>
      <c r="F119" s="42" t="s">
        <v>484</v>
      </c>
      <c r="G119" s="44" t="s">
        <v>471</v>
      </c>
      <c r="H119" s="24"/>
      <c r="K119" s="25"/>
      <c r="L119" s="10" t="str">
        <f>IFERROR(VLOOKUP(J119,'Produtos RA2018'!$C$2:$D$428,2,FALSE),"")</f>
        <v/>
      </c>
      <c r="M119" s="10" t="str">
        <f t="shared" si="2"/>
        <v>DESCONTOS e ABATIMENTOS</v>
      </c>
      <c r="O119" s="8" t="str">
        <f t="shared" si="3"/>
        <v>PRDABA</v>
      </c>
    </row>
    <row r="120" spans="1:15" x14ac:dyDescent="0.25">
      <c r="A120" s="41">
        <v>11</v>
      </c>
      <c r="B120" s="42" t="s">
        <v>124</v>
      </c>
      <c r="C120" s="43">
        <v>7306</v>
      </c>
      <c r="D120" s="41"/>
      <c r="E120" s="41">
        <v>2215</v>
      </c>
      <c r="F120" s="42" t="s">
        <v>485</v>
      </c>
      <c r="G120" s="44" t="s">
        <v>472</v>
      </c>
      <c r="H120" s="24"/>
      <c r="K120" s="25"/>
      <c r="L120" s="10" t="str">
        <f>IFERROR(VLOOKUP(J120,'Produtos RA2018'!$C$2:$D$428,2,FALSE),"")</f>
        <v/>
      </c>
      <c r="M120" s="10" t="str">
        <f t="shared" si="2"/>
        <v>OUTROS DESCONTOS</v>
      </c>
      <c r="O120" s="8" t="str">
        <f t="shared" si="3"/>
        <v>PRDDES</v>
      </c>
    </row>
    <row r="121" spans="1:15" x14ac:dyDescent="0.25">
      <c r="A121" s="41">
        <v>11</v>
      </c>
      <c r="B121" s="42" t="s">
        <v>124</v>
      </c>
      <c r="C121" s="43">
        <v>7306</v>
      </c>
      <c r="D121" s="41"/>
      <c r="E121" s="41"/>
      <c r="F121" s="42" t="s">
        <v>486</v>
      </c>
      <c r="G121" s="45" t="s">
        <v>487</v>
      </c>
      <c r="H121" s="24"/>
      <c r="K121" s="25"/>
      <c r="L121" s="10" t="str">
        <f>IFERROR(VLOOKUP(J121,'Produtos RA2018'!$C$2:$D$428,2,FALSE),"")</f>
        <v/>
      </c>
      <c r="M121" s="10" t="str">
        <f t="shared" si="2"/>
        <v>INDEMINIZAÇÕES DE SEGUROS</v>
      </c>
      <c r="O121" s="8" t="str">
        <f t="shared" si="3"/>
        <v>INDSEG</v>
      </c>
    </row>
    <row r="122" spans="1:15" x14ac:dyDescent="0.25">
      <c r="A122" s="41">
        <v>11</v>
      </c>
      <c r="B122" s="42" t="s">
        <v>124</v>
      </c>
      <c r="C122" s="43">
        <v>7306</v>
      </c>
      <c r="D122" s="41"/>
      <c r="E122" s="41"/>
      <c r="F122" s="42" t="s">
        <v>488</v>
      </c>
      <c r="G122" s="45" t="s">
        <v>489</v>
      </c>
      <c r="H122" s="24"/>
      <c r="K122" s="25"/>
      <c r="L122" s="10" t="str">
        <f>IFERROR(VLOOKUP(J122,'Produtos RA2018'!$C$2:$D$428,2,FALSE),"")</f>
        <v/>
      </c>
      <c r="M122" s="10" t="str">
        <f t="shared" si="2"/>
        <v>SUBPRODUTOS</v>
      </c>
      <c r="O122" s="8" t="str">
        <f t="shared" si="3"/>
        <v>SUBPROD</v>
      </c>
    </row>
    <row r="123" spans="1:15" ht="58.5" customHeight="1" x14ac:dyDescent="0.25">
      <c r="A123" s="8">
        <v>471</v>
      </c>
      <c r="B123" s="10" t="s">
        <v>125</v>
      </c>
      <c r="C123" s="24">
        <v>7306</v>
      </c>
      <c r="E123" s="8">
        <v>473</v>
      </c>
      <c r="F123" s="10" t="s">
        <v>43</v>
      </c>
      <c r="G123" s="10">
        <v>473</v>
      </c>
      <c r="H123" s="24">
        <v>7306</v>
      </c>
      <c r="J123" s="70">
        <v>208101000</v>
      </c>
      <c r="K123" s="25">
        <v>43867.5160300926</v>
      </c>
      <c r="L123" s="10" t="str">
        <f>IFERROR(VLOOKUP(J123,'Produtos RA2018'!$C$2:$D$428,2,FALSE),"")</f>
        <v>CARNES E MIUDEZAS COMESTÍVEIS, DE COELHOS DOMÉSTICOS, FRESCAS, REFRIGERADAS OU CONGELADAS</v>
      </c>
      <c r="M123" s="10" t="str">
        <f t="shared" si="2"/>
        <v>CARNES E MIUDEZAS COMESTÍVEIS, DE COELHOS DOMÉSTICOS, FRESCAS, REFRIGERADAS OU CONGELADAS</v>
      </c>
      <c r="O123" s="8">
        <f t="shared" si="3"/>
        <v>473</v>
      </c>
    </row>
    <row r="124" spans="1:15" ht="45" customHeight="1" x14ac:dyDescent="0.25">
      <c r="A124" s="8">
        <v>471</v>
      </c>
      <c r="B124" s="10" t="s">
        <v>125</v>
      </c>
      <c r="C124" s="24">
        <v>7306</v>
      </c>
      <c r="E124" s="8">
        <v>609</v>
      </c>
      <c r="F124" s="10" t="s">
        <v>44</v>
      </c>
      <c r="G124" s="10">
        <v>609</v>
      </c>
      <c r="H124" s="24">
        <v>7306</v>
      </c>
      <c r="J124" s="70">
        <v>106141000</v>
      </c>
      <c r="K124" s="25">
        <v>43867.516041666699</v>
      </c>
      <c r="L124" s="10" t="str">
        <f>IFERROR(VLOOKUP(J124,'Produtos RA2018'!$C$2:$D$428,2,FALSE),"")</f>
        <v>COELHOS DOMÉSTICOS, VIVOS</v>
      </c>
      <c r="M124" s="10" t="str">
        <f t="shared" si="2"/>
        <v>COELHOS DOMÉSTICOS, VIVOS</v>
      </c>
      <c r="O124" s="8">
        <f t="shared" si="3"/>
        <v>609</v>
      </c>
    </row>
    <row r="125" spans="1:15" x14ac:dyDescent="0.25">
      <c r="A125" s="41">
        <v>471</v>
      </c>
      <c r="B125" s="42" t="s">
        <v>125</v>
      </c>
      <c r="C125" s="43">
        <v>7306</v>
      </c>
      <c r="D125" s="41"/>
      <c r="E125" s="41">
        <v>2214</v>
      </c>
      <c r="F125" s="42" t="s">
        <v>170</v>
      </c>
      <c r="G125" s="44" t="s">
        <v>473</v>
      </c>
      <c r="H125" s="24"/>
      <c r="K125" s="25"/>
      <c r="L125" s="10" t="str">
        <f>IFERROR(VLOOKUP(J125,'Produtos RA2018'!$C$2:$D$428,2,FALSE),"")</f>
        <v/>
      </c>
      <c r="M125" s="10" t="str">
        <f t="shared" si="2"/>
        <v>DEVOLUÇÕES</v>
      </c>
      <c r="O125" s="8" t="str">
        <f t="shared" si="3"/>
        <v>PRDDEV</v>
      </c>
    </row>
    <row r="126" spans="1:15" x14ac:dyDescent="0.25">
      <c r="A126" s="41">
        <v>471</v>
      </c>
      <c r="B126" s="42" t="s">
        <v>125</v>
      </c>
      <c r="C126" s="43">
        <v>7306</v>
      </c>
      <c r="D126" s="41"/>
      <c r="E126" s="41">
        <v>2216</v>
      </c>
      <c r="F126" s="42" t="s">
        <v>484</v>
      </c>
      <c r="G126" s="44" t="s">
        <v>471</v>
      </c>
      <c r="H126" s="24"/>
      <c r="K126" s="25"/>
      <c r="L126" s="10" t="str">
        <f>IFERROR(VLOOKUP(J126,'Produtos RA2018'!$C$2:$D$428,2,FALSE),"")</f>
        <v/>
      </c>
      <c r="M126" s="10" t="str">
        <f t="shared" si="2"/>
        <v>DESCONTOS e ABATIMENTOS</v>
      </c>
      <c r="O126" s="8" t="str">
        <f t="shared" si="3"/>
        <v>PRDABA</v>
      </c>
    </row>
    <row r="127" spans="1:15" x14ac:dyDescent="0.25">
      <c r="A127" s="41">
        <v>471</v>
      </c>
      <c r="B127" s="42" t="s">
        <v>125</v>
      </c>
      <c r="C127" s="43">
        <v>7306</v>
      </c>
      <c r="D127" s="41"/>
      <c r="E127" s="41">
        <v>2215</v>
      </c>
      <c r="F127" s="42" t="s">
        <v>485</v>
      </c>
      <c r="G127" s="44" t="s">
        <v>472</v>
      </c>
      <c r="H127" s="24"/>
      <c r="K127" s="25"/>
      <c r="L127" s="10" t="str">
        <f>IFERROR(VLOOKUP(J127,'Produtos RA2018'!$C$2:$D$428,2,FALSE),"")</f>
        <v/>
      </c>
      <c r="M127" s="10" t="str">
        <f t="shared" si="2"/>
        <v>OUTROS DESCONTOS</v>
      </c>
      <c r="O127" s="8" t="str">
        <f t="shared" si="3"/>
        <v>PRDDES</v>
      </c>
    </row>
    <row r="128" spans="1:15" x14ac:dyDescent="0.25">
      <c r="A128" s="41">
        <v>471</v>
      </c>
      <c r="B128" s="42" t="s">
        <v>125</v>
      </c>
      <c r="C128" s="43">
        <v>7306</v>
      </c>
      <c r="D128" s="41"/>
      <c r="E128" s="41"/>
      <c r="F128" s="42" t="s">
        <v>486</v>
      </c>
      <c r="G128" s="45" t="s">
        <v>487</v>
      </c>
      <c r="H128" s="24"/>
      <c r="K128" s="25"/>
      <c r="L128" s="10" t="str">
        <f>IFERROR(VLOOKUP(J128,'Produtos RA2018'!$C$2:$D$428,2,FALSE),"")</f>
        <v/>
      </c>
      <c r="M128" s="10" t="str">
        <f t="shared" si="2"/>
        <v>INDEMINIZAÇÕES DE SEGUROS</v>
      </c>
      <c r="O128" s="8" t="str">
        <f t="shared" si="3"/>
        <v>INDSEG</v>
      </c>
    </row>
    <row r="129" spans="1:15" x14ac:dyDescent="0.25">
      <c r="A129" s="41">
        <v>471</v>
      </c>
      <c r="B129" s="42" t="s">
        <v>125</v>
      </c>
      <c r="C129" s="43">
        <v>7306</v>
      </c>
      <c r="D129" s="41"/>
      <c r="E129" s="41"/>
      <c r="F129" s="42" t="s">
        <v>488</v>
      </c>
      <c r="G129" s="45" t="s">
        <v>489</v>
      </c>
      <c r="H129" s="24"/>
      <c r="K129" s="25"/>
      <c r="L129" s="10" t="str">
        <f>IFERROR(VLOOKUP(J129,'Produtos RA2018'!$C$2:$D$428,2,FALSE),"")</f>
        <v/>
      </c>
      <c r="M129" s="10" t="str">
        <f t="shared" si="2"/>
        <v>SUBPRODUTOS</v>
      </c>
      <c r="O129" s="8" t="str">
        <f t="shared" si="3"/>
        <v>SUBPROD</v>
      </c>
    </row>
    <row r="130" spans="1:15" ht="53.25" customHeight="1" x14ac:dyDescent="0.25">
      <c r="A130" s="8">
        <v>30</v>
      </c>
      <c r="B130" s="10" t="s">
        <v>126</v>
      </c>
      <c r="C130" s="24">
        <v>7306</v>
      </c>
      <c r="E130" s="8">
        <v>613</v>
      </c>
      <c r="F130" s="10" t="s">
        <v>45</v>
      </c>
      <c r="G130" s="10">
        <v>613</v>
      </c>
      <c r="H130" s="24">
        <v>7306</v>
      </c>
      <c r="J130" s="70">
        <v>104103000</v>
      </c>
      <c r="K130" s="25">
        <v>43867.515995370399</v>
      </c>
      <c r="L130" s="10" t="str">
        <f>IFERROR(VLOOKUP(J130,'Produtos RA2018'!$C$2:$D$428,2,FALSE),"")</f>
        <v>BORREGOS VIVOS, COM IDADE = &lt; 1 ANO (EXCETO REPRODUTORES DE RAÇA PURA)</v>
      </c>
      <c r="M130" s="10" t="str">
        <f t="shared" ref="M130:M194" si="4">IF(L130="",F130,UPPER(L130))</f>
        <v>BORREGOS VIVOS, COM IDADE = &lt; 1 ANO (EXCETO REPRODUTORES DE RAÇA PURA)</v>
      </c>
      <c r="O130" s="8">
        <f t="shared" ref="O130:O194" si="5">G130</f>
        <v>613</v>
      </c>
    </row>
    <row r="131" spans="1:15" ht="55.5" customHeight="1" x14ac:dyDescent="0.25">
      <c r="A131" s="8">
        <v>30</v>
      </c>
      <c r="B131" s="10" t="s">
        <v>126</v>
      </c>
      <c r="C131" s="24">
        <v>7306</v>
      </c>
      <c r="E131" s="8">
        <v>166</v>
      </c>
      <c r="F131" s="10" t="s">
        <v>46</v>
      </c>
      <c r="G131" s="10">
        <v>166</v>
      </c>
      <c r="H131" s="24">
        <v>7306</v>
      </c>
      <c r="J131" s="70">
        <v>204100001</v>
      </c>
      <c r="K131" s="25">
        <v>43867.516018518501</v>
      </c>
      <c r="L131" s="10" t="str">
        <f>IFERROR(VLOOKUP(J131,'Produtos RA2018'!$C$2:$D$428,2,FALSE),"")</f>
        <v>CARCAÇAS E MEIAS CARCAÇAS DE BORREGO, FRESCAS OU REFRIGERADAS</v>
      </c>
      <c r="M131" s="10" t="str">
        <f t="shared" si="4"/>
        <v>CARCAÇAS E MEIAS CARCAÇAS DE BORREGO, FRESCAS OU REFRIGERADAS</v>
      </c>
      <c r="O131" s="8">
        <f t="shared" si="5"/>
        <v>166</v>
      </c>
    </row>
    <row r="132" spans="1:15" ht="55.5" customHeight="1" x14ac:dyDescent="0.25">
      <c r="A132" s="8">
        <v>30</v>
      </c>
      <c r="B132" s="10" t="s">
        <v>126</v>
      </c>
      <c r="C132" s="24">
        <v>7306</v>
      </c>
      <c r="E132" s="8">
        <v>409</v>
      </c>
      <c r="F132" s="10" t="s">
        <v>47</v>
      </c>
      <c r="G132" s="10">
        <v>409</v>
      </c>
      <c r="H132" s="24">
        <v>7306</v>
      </c>
      <c r="J132" s="70">
        <v>204210001</v>
      </c>
      <c r="K132" s="25">
        <v>43867.516018518501</v>
      </c>
      <c r="L132" s="10" t="str">
        <f>IFERROR(VLOOKUP(J132,'Produtos RA2018'!$C$2:$D$428,2,FALSE),"")</f>
        <v>CARCAÇAS E MEIAS CARCAÇAS, DE OVINOS, FRESCAS OU REFRIGERADAS (EXCETO DE BORREGO)</v>
      </c>
      <c r="M132" s="10" t="str">
        <f t="shared" si="4"/>
        <v>CARCAÇAS E MEIAS CARCAÇAS, DE OVINOS, FRESCAS OU REFRIGERADAS (EXCETO DE BORREGO)</v>
      </c>
      <c r="O132" s="8">
        <f t="shared" si="5"/>
        <v>409</v>
      </c>
    </row>
    <row r="133" spans="1:15" ht="47.25" customHeight="1" x14ac:dyDescent="0.25">
      <c r="A133" s="8">
        <v>30</v>
      </c>
      <c r="B133" s="10" t="s">
        <v>126</v>
      </c>
      <c r="C133" s="24">
        <v>7306</v>
      </c>
      <c r="E133" s="8">
        <v>610</v>
      </c>
      <c r="F133" s="10" t="s">
        <v>48</v>
      </c>
      <c r="G133" s="10">
        <v>610</v>
      </c>
      <c r="H133" s="24">
        <v>7306</v>
      </c>
      <c r="J133" s="70">
        <v>204100002</v>
      </c>
      <c r="K133" s="25">
        <v>43867.516018518501</v>
      </c>
      <c r="L133" s="10" t="str">
        <f>IFERROR(VLOOKUP(J133,'Produtos RA2018'!$C$2:$D$428,2,FALSE),"")</f>
        <v>CARNE DE BORREGO, FRESCAS OU REFRIGERADAS</v>
      </c>
      <c r="M133" s="10" t="str">
        <f t="shared" si="4"/>
        <v>CARNE DE BORREGO, FRESCAS OU REFRIGERADAS</v>
      </c>
      <c r="O133" s="8">
        <f t="shared" si="5"/>
        <v>610</v>
      </c>
    </row>
    <row r="134" spans="1:15" ht="52.5" customHeight="1" x14ac:dyDescent="0.25">
      <c r="A134" s="8">
        <v>30</v>
      </c>
      <c r="B134" s="10" t="s">
        <v>126</v>
      </c>
      <c r="C134" s="24">
        <v>7306</v>
      </c>
      <c r="E134" s="8">
        <v>611</v>
      </c>
      <c r="F134" s="10" t="s">
        <v>49</v>
      </c>
      <c r="G134" s="10">
        <v>611</v>
      </c>
      <c r="H134" s="24">
        <v>7306</v>
      </c>
      <c r="J134" s="70">
        <v>204210002</v>
      </c>
      <c r="K134" s="25">
        <v>43867.516018518501</v>
      </c>
      <c r="L134" s="10" t="str">
        <f>IFERROR(VLOOKUP(J134,'Produtos RA2018'!$C$2:$D$428,2,FALSE),"")</f>
        <v>CARNE DE OVINO, FRESCAS OU REFRIGERADAS (EXCETO DE BORREGO)</v>
      </c>
      <c r="M134" s="10" t="str">
        <f t="shared" si="4"/>
        <v>CARNE DE OVINO, FRESCAS OU REFRIGERADAS (EXCETO DE BORREGO)</v>
      </c>
      <c r="O134" s="8">
        <f t="shared" si="5"/>
        <v>611</v>
      </c>
    </row>
    <row r="135" spans="1:15" ht="56.25" customHeight="1" x14ac:dyDescent="0.25">
      <c r="A135" s="8">
        <v>30</v>
      </c>
      <c r="B135" s="10" t="s">
        <v>126</v>
      </c>
      <c r="C135" s="24">
        <v>7306</v>
      </c>
      <c r="E135" s="8">
        <v>410</v>
      </c>
      <c r="F135" s="10" t="s">
        <v>50</v>
      </c>
      <c r="G135" s="10">
        <v>410</v>
      </c>
      <c r="H135" s="24">
        <v>7306</v>
      </c>
      <c r="J135" s="70">
        <v>204230000</v>
      </c>
      <c r="K135" s="25">
        <v>43867.5160300926</v>
      </c>
      <c r="L135" s="10" t="str">
        <f>IFERROR(VLOOKUP(J135,'Produtos RA2018'!$C$2:$D$428,2,FALSE),"")</f>
        <v>CARNES DE OVINOS, DESOSSADAS, FRESCAS OU REFRIGERADAS</v>
      </c>
      <c r="M135" s="10" t="str">
        <f t="shared" si="4"/>
        <v>CARNES DE OVINOS, DESOSSADAS, FRESCAS OU REFRIGERADAS</v>
      </c>
      <c r="O135" s="8">
        <f t="shared" si="5"/>
        <v>410</v>
      </c>
    </row>
    <row r="136" spans="1:15" ht="60" customHeight="1" x14ac:dyDescent="0.25">
      <c r="A136" s="8">
        <v>30</v>
      </c>
      <c r="B136" s="10" t="s">
        <v>126</v>
      </c>
      <c r="C136" s="24">
        <v>7306</v>
      </c>
      <c r="E136" s="8">
        <v>245</v>
      </c>
      <c r="F136" s="10" t="s">
        <v>51</v>
      </c>
      <c r="G136" s="10">
        <v>245</v>
      </c>
      <c r="H136" s="24">
        <v>7306</v>
      </c>
      <c r="J136" s="70">
        <v>204220000</v>
      </c>
      <c r="K136" s="25">
        <v>43867.5160300926</v>
      </c>
      <c r="L136" s="10" t="str">
        <f>IFERROR(VLOOKUP(J136,'Produtos RA2018'!$C$2:$D$428,2,FALSE),"")</f>
        <v>CARNES NÃO DESOSSADAS DE OVINOS (EXCETO CARCAÇAS E MEIAS CARCAÇAS), FRESCAS OU REFRIGERADAS</v>
      </c>
      <c r="M136" s="10" t="str">
        <f t="shared" si="4"/>
        <v>CARNES NÃO DESOSSADAS DE OVINOS (EXCETO CARCAÇAS E MEIAS CARCAÇAS), FRESCAS OU REFRIGERADAS</v>
      </c>
      <c r="O136" s="8">
        <f t="shared" si="5"/>
        <v>245</v>
      </c>
    </row>
    <row r="137" spans="1:15" ht="48.75" customHeight="1" x14ac:dyDescent="0.25">
      <c r="A137" s="8">
        <v>30</v>
      </c>
      <c r="B137" s="10" t="s">
        <v>126</v>
      </c>
      <c r="C137" s="24">
        <v>7306</v>
      </c>
      <c r="E137" s="8">
        <v>615</v>
      </c>
      <c r="F137" s="10" t="s">
        <v>52</v>
      </c>
      <c r="G137" s="10">
        <v>615</v>
      </c>
      <c r="H137" s="24">
        <v>7306</v>
      </c>
      <c r="J137" s="70">
        <v>1502909001</v>
      </c>
      <c r="K137" s="25">
        <v>43867.516087962998</v>
      </c>
      <c r="L137" s="10" t="str">
        <f>IFERROR(VLOOKUP(J137,'Produtos RA2018'!$C$2:$D$428,2,FALSE),"")</f>
        <v>GORDURAS DE ANIMAIS DA ESPECIE OVINA, EXCEPTO OS DA POSIÇÃO 1503</v>
      </c>
      <c r="M137" s="10" t="str">
        <f t="shared" si="4"/>
        <v>GORDURAS DE ANIMAIS DA ESPECIE OVINA, EXCEPTO OS DA POSIÇÃO 1503</v>
      </c>
      <c r="O137" s="8">
        <f t="shared" si="5"/>
        <v>615</v>
      </c>
    </row>
    <row r="138" spans="1:15" ht="55.5" customHeight="1" x14ac:dyDescent="0.25">
      <c r="A138" s="8">
        <v>30</v>
      </c>
      <c r="B138" s="10" t="s">
        <v>126</v>
      </c>
      <c r="C138" s="24">
        <v>7306</v>
      </c>
      <c r="E138" s="8">
        <v>612</v>
      </c>
      <c r="F138" s="10" t="s">
        <v>53</v>
      </c>
      <c r="G138" s="10">
        <v>612</v>
      </c>
      <c r="H138" s="24">
        <v>7306</v>
      </c>
      <c r="J138" s="70">
        <v>206809901</v>
      </c>
      <c r="K138" s="25">
        <v>43867.5161226852</v>
      </c>
      <c r="L138" s="10" t="str">
        <f>IFERROR(VLOOKUP(J138,'Produtos RA2018'!$C$2:$D$428,2,FALSE),"")</f>
        <v>MIUDEZAS DE OVINOS, FRESCAS OU REFRIGERADAS (EXCETO PARA FABRICAÇÃO DE PRODUTOS FARMACÊUTICOS)</v>
      </c>
      <c r="M138" s="10" t="str">
        <f t="shared" si="4"/>
        <v>MIUDEZAS DE OVINOS, FRESCAS OU REFRIGERADAS (EXCETO PARA FABRICAÇÃO DE PRODUTOS FARMACÊUTICOS)</v>
      </c>
      <c r="O138" s="8">
        <f t="shared" si="5"/>
        <v>612</v>
      </c>
    </row>
    <row r="139" spans="1:15" ht="48.75" customHeight="1" x14ac:dyDescent="0.25">
      <c r="A139" s="8">
        <v>30</v>
      </c>
      <c r="B139" s="10" t="s">
        <v>126</v>
      </c>
      <c r="C139" s="24">
        <v>7306</v>
      </c>
      <c r="E139" s="8">
        <v>614</v>
      </c>
      <c r="F139" s="10" t="s">
        <v>54</v>
      </c>
      <c r="G139" s="10">
        <v>614</v>
      </c>
      <c r="H139" s="24">
        <v>7306</v>
      </c>
      <c r="J139" s="70">
        <v>104108000</v>
      </c>
      <c r="K139" s="25">
        <v>43867.516145833302</v>
      </c>
      <c r="L139" s="10" t="str">
        <f>IFERROR(VLOOKUP(J139,'Produtos RA2018'!$C$2:$D$428,2,FALSE),"")</f>
        <v>OVINOS VIVOS (EXCETO REPRODUTORES DE RAÇA PURA E BORREGOS)</v>
      </c>
      <c r="M139" s="10" t="str">
        <f t="shared" si="4"/>
        <v>OVINOS VIVOS (EXCETO REPRODUTORES DE RAÇA PURA E BORREGOS)</v>
      </c>
      <c r="O139" s="8">
        <f t="shared" si="5"/>
        <v>614</v>
      </c>
    </row>
    <row r="140" spans="1:15" x14ac:dyDescent="0.25">
      <c r="A140" s="41">
        <v>30</v>
      </c>
      <c r="B140" s="42" t="s">
        <v>126</v>
      </c>
      <c r="C140" s="43">
        <v>7306</v>
      </c>
      <c r="D140" s="41"/>
      <c r="E140" s="41">
        <v>2214</v>
      </c>
      <c r="F140" s="42" t="s">
        <v>170</v>
      </c>
      <c r="G140" s="44" t="s">
        <v>473</v>
      </c>
      <c r="H140" s="24"/>
      <c r="K140" s="25"/>
      <c r="L140" s="10" t="str">
        <f>IFERROR(VLOOKUP(J140,'Produtos RA2018'!$C$2:$D$428,2,FALSE),"")</f>
        <v/>
      </c>
      <c r="M140" s="10" t="str">
        <f t="shared" si="4"/>
        <v>DEVOLUÇÕES</v>
      </c>
      <c r="O140" s="8" t="str">
        <f t="shared" si="5"/>
        <v>PRDDEV</v>
      </c>
    </row>
    <row r="141" spans="1:15" x14ac:dyDescent="0.25">
      <c r="A141" s="41">
        <v>30</v>
      </c>
      <c r="B141" s="42" t="s">
        <v>126</v>
      </c>
      <c r="C141" s="43">
        <v>7306</v>
      </c>
      <c r="D141" s="41"/>
      <c r="E141" s="41">
        <v>2216</v>
      </c>
      <c r="F141" s="42" t="s">
        <v>484</v>
      </c>
      <c r="G141" s="44" t="s">
        <v>471</v>
      </c>
      <c r="H141" s="24"/>
      <c r="K141" s="25"/>
      <c r="L141" s="10" t="str">
        <f>IFERROR(VLOOKUP(J141,'Produtos RA2018'!$C$2:$D$428,2,FALSE),"")</f>
        <v/>
      </c>
      <c r="M141" s="10" t="str">
        <f t="shared" si="4"/>
        <v>DESCONTOS e ABATIMENTOS</v>
      </c>
      <c r="O141" s="8" t="str">
        <f t="shared" si="5"/>
        <v>PRDABA</v>
      </c>
    </row>
    <row r="142" spans="1:15" x14ac:dyDescent="0.25">
      <c r="A142" s="41">
        <v>30</v>
      </c>
      <c r="B142" s="42" t="s">
        <v>126</v>
      </c>
      <c r="C142" s="43">
        <v>7306</v>
      </c>
      <c r="D142" s="41"/>
      <c r="E142" s="41">
        <v>2215</v>
      </c>
      <c r="F142" s="42" t="s">
        <v>485</v>
      </c>
      <c r="G142" s="44" t="s">
        <v>472</v>
      </c>
      <c r="H142" s="24"/>
      <c r="K142" s="25"/>
      <c r="L142" s="10" t="str">
        <f>IFERROR(VLOOKUP(J142,'Produtos RA2018'!$C$2:$D$428,2,FALSE),"")</f>
        <v/>
      </c>
      <c r="M142" s="10" t="str">
        <f t="shared" si="4"/>
        <v>OUTROS DESCONTOS</v>
      </c>
      <c r="O142" s="8" t="str">
        <f t="shared" si="5"/>
        <v>PRDDES</v>
      </c>
    </row>
    <row r="143" spans="1:15" x14ac:dyDescent="0.25">
      <c r="A143" s="41">
        <v>30</v>
      </c>
      <c r="B143" s="42" t="s">
        <v>126</v>
      </c>
      <c r="C143" s="43">
        <v>7306</v>
      </c>
      <c r="D143" s="41"/>
      <c r="E143" s="41"/>
      <c r="F143" s="42" t="s">
        <v>486</v>
      </c>
      <c r="G143" s="45" t="s">
        <v>487</v>
      </c>
      <c r="H143" s="24"/>
      <c r="K143" s="25"/>
      <c r="L143" s="10" t="str">
        <f>IFERROR(VLOOKUP(J143,'Produtos RA2018'!$C$2:$D$428,2,FALSE),"")</f>
        <v/>
      </c>
      <c r="M143" s="10" t="str">
        <f t="shared" si="4"/>
        <v>INDEMINIZAÇÕES DE SEGUROS</v>
      </c>
      <c r="O143" s="8" t="str">
        <f t="shared" si="5"/>
        <v>INDSEG</v>
      </c>
    </row>
    <row r="144" spans="1:15" x14ac:dyDescent="0.25">
      <c r="A144" s="41">
        <v>30</v>
      </c>
      <c r="B144" s="42" t="s">
        <v>126</v>
      </c>
      <c r="C144" s="43">
        <v>7306</v>
      </c>
      <c r="D144" s="41"/>
      <c r="E144" s="41"/>
      <c r="F144" s="42" t="s">
        <v>488</v>
      </c>
      <c r="G144" s="45" t="s">
        <v>489</v>
      </c>
      <c r="L144" s="10" t="str">
        <f>IFERROR(VLOOKUP(J144,'Produtos RA2018'!$C$2:$D$428,2,FALSE),"")</f>
        <v/>
      </c>
      <c r="M144" s="10" t="str">
        <f t="shared" si="4"/>
        <v>SUBPRODUTOS</v>
      </c>
      <c r="O144" s="8" t="str">
        <f t="shared" si="5"/>
        <v>SUBPROD</v>
      </c>
    </row>
    <row r="145" spans="1:15" ht="42.75" customHeight="1" x14ac:dyDescent="0.25">
      <c r="A145" s="8">
        <v>577</v>
      </c>
      <c r="B145" s="10" t="s">
        <v>160</v>
      </c>
      <c r="C145" s="24">
        <v>7306</v>
      </c>
      <c r="E145" s="8">
        <v>166</v>
      </c>
      <c r="F145" s="10" t="s">
        <v>46</v>
      </c>
      <c r="G145" s="10">
        <v>166</v>
      </c>
      <c r="H145" s="24">
        <v>7306</v>
      </c>
      <c r="J145" s="70">
        <v>204100001</v>
      </c>
      <c r="K145" s="25">
        <v>43867.516018518501</v>
      </c>
      <c r="L145" s="10" t="str">
        <f>IFERROR(VLOOKUP(J145,'Produtos RA2018'!$C$2:$D$428,2,FALSE),"")</f>
        <v>CARCAÇAS E MEIAS CARCAÇAS DE BORREGO, FRESCAS OU REFRIGERADAS</v>
      </c>
      <c r="M145" s="10" t="str">
        <f t="shared" si="4"/>
        <v>CARCAÇAS E MEIAS CARCAÇAS DE BORREGO, FRESCAS OU REFRIGERADAS</v>
      </c>
      <c r="O145" s="8">
        <f t="shared" si="5"/>
        <v>166</v>
      </c>
    </row>
    <row r="146" spans="1:15" ht="42.75" customHeight="1" x14ac:dyDescent="0.25">
      <c r="A146" s="8">
        <v>577</v>
      </c>
      <c r="B146" s="10" t="s">
        <v>160</v>
      </c>
      <c r="C146" s="24">
        <v>7306</v>
      </c>
      <c r="E146" s="8">
        <v>603</v>
      </c>
      <c r="F146" s="10" t="s">
        <v>38</v>
      </c>
      <c r="G146" s="10">
        <v>603</v>
      </c>
      <c r="H146" s="24">
        <v>7306</v>
      </c>
      <c r="J146" s="70">
        <v>104200000</v>
      </c>
      <c r="K146" s="25"/>
      <c r="L146" s="10" t="str">
        <f>IFERROR(VLOOKUP(J146,'Produtos RA2018'!$C$2:$D$428,2,FALSE),"")</f>
        <v>CAPRINOS VIVOS</v>
      </c>
      <c r="M146" s="10" t="str">
        <f t="shared" si="4"/>
        <v>CAPRINOS VIVOS</v>
      </c>
      <c r="O146" s="8">
        <f t="shared" si="5"/>
        <v>603</v>
      </c>
    </row>
    <row r="147" spans="1:15" ht="42.75" customHeight="1" x14ac:dyDescent="0.25">
      <c r="A147" s="8">
        <v>577</v>
      </c>
      <c r="B147" s="10" t="s">
        <v>160</v>
      </c>
      <c r="C147" s="24">
        <v>7306</v>
      </c>
      <c r="E147" s="8">
        <v>333</v>
      </c>
      <c r="F147" s="10" t="s">
        <v>39</v>
      </c>
      <c r="G147" s="10">
        <v>333</v>
      </c>
      <c r="H147" s="24">
        <v>7306</v>
      </c>
      <c r="J147" s="70">
        <v>204500000</v>
      </c>
      <c r="K147" s="25"/>
      <c r="L147" s="10" t="str">
        <f>IFERROR(VLOOKUP(J147,'Produtos RA2018'!$C$2:$D$428,2,FALSE),"")</f>
        <v>CARNES DE CAPRINOS, FRESCAS, REFRIGERADAS OU CONGELADAS</v>
      </c>
      <c r="M147" s="10" t="str">
        <f t="shared" si="4"/>
        <v>CARNES DE CAPRINOS, FRESCAS, REFRIGERADAS OU CONGELADAS</v>
      </c>
      <c r="O147" s="8">
        <f t="shared" si="5"/>
        <v>333</v>
      </c>
    </row>
    <row r="148" spans="1:15" ht="42.75" customHeight="1" x14ac:dyDescent="0.25">
      <c r="A148" s="8">
        <v>577</v>
      </c>
      <c r="B148" s="10" t="s">
        <v>160</v>
      </c>
      <c r="C148" s="24">
        <v>7306</v>
      </c>
      <c r="E148" s="8">
        <v>605</v>
      </c>
      <c r="F148" s="10" t="s">
        <v>40</v>
      </c>
      <c r="G148" s="10">
        <v>605</v>
      </c>
      <c r="H148" s="24">
        <v>7306</v>
      </c>
      <c r="J148" s="70">
        <v>1502909002</v>
      </c>
      <c r="K148" s="25"/>
      <c r="L148" s="10" t="str">
        <f>IFERROR(VLOOKUP(J148,'Produtos RA2018'!$C$2:$D$428,2,FALSE),"")</f>
        <v>GORDURAS DE ANIMAIS DA ESPECIE CAPRINA, EXCEPTO OS DA POSIÇÃO 1503</v>
      </c>
      <c r="M148" s="10" t="str">
        <f t="shared" si="4"/>
        <v>GORDURAS DE ANIMAIS DA ESPECIE CAPRINA, EXCEPTO OS DA POSIÇÃO 1503</v>
      </c>
      <c r="O148" s="8">
        <f t="shared" si="5"/>
        <v>605</v>
      </c>
    </row>
    <row r="149" spans="1:15" ht="42.75" customHeight="1" x14ac:dyDescent="0.25">
      <c r="A149" s="8">
        <v>577</v>
      </c>
      <c r="B149" s="10" t="s">
        <v>160</v>
      </c>
      <c r="C149" s="24">
        <v>7306</v>
      </c>
      <c r="E149" s="8">
        <v>602</v>
      </c>
      <c r="F149" s="10" t="s">
        <v>41</v>
      </c>
      <c r="G149" s="10">
        <v>602</v>
      </c>
      <c r="H149" s="24">
        <v>7306</v>
      </c>
      <c r="J149" s="70">
        <v>206809902</v>
      </c>
      <c r="K149" s="25"/>
      <c r="L149" s="10" t="str">
        <f>IFERROR(VLOOKUP(J149,'Produtos RA2018'!$C$2:$D$428,2,FALSE),"")</f>
        <v>MIUDEZAS DE CAPRINOS, FRESCAS OU REFRIGERADAS (EXCETO PARA FABRICAÇÃO DE PRODUTOS FARMACÊUTICOS)</v>
      </c>
      <c r="M149" s="10" t="str">
        <f t="shared" si="4"/>
        <v>MIUDEZAS DE CAPRINOS, FRESCAS OU REFRIGERADAS (EXCETO PARA FABRICAÇÃO DE PRODUTOS FARMACÊUTICOS)</v>
      </c>
      <c r="O149" s="8">
        <f t="shared" si="5"/>
        <v>602</v>
      </c>
    </row>
    <row r="150" spans="1:15" ht="42.75" customHeight="1" x14ac:dyDescent="0.25">
      <c r="A150" s="8">
        <v>577</v>
      </c>
      <c r="B150" s="10" t="s">
        <v>160</v>
      </c>
      <c r="C150" s="24">
        <v>7306</v>
      </c>
      <c r="E150" s="8">
        <v>603</v>
      </c>
      <c r="F150" s="10" t="s">
        <v>38</v>
      </c>
      <c r="G150" s="10">
        <v>603</v>
      </c>
      <c r="H150" s="24">
        <v>7306</v>
      </c>
      <c r="J150" s="70">
        <v>104200000</v>
      </c>
      <c r="K150" s="25"/>
      <c r="L150" s="10" t="str">
        <f>IFERROR(VLOOKUP(J150,'Produtos RA2018'!$C$2:$D$428,2,FALSE),"")</f>
        <v>CAPRINOS VIVOS</v>
      </c>
      <c r="M150" s="10" t="str">
        <f t="shared" si="4"/>
        <v>CAPRINOS VIVOS</v>
      </c>
      <c r="O150" s="8">
        <f t="shared" si="5"/>
        <v>603</v>
      </c>
    </row>
    <row r="151" spans="1:15" ht="58.5" customHeight="1" x14ac:dyDescent="0.25">
      <c r="A151" s="8">
        <v>577</v>
      </c>
      <c r="B151" s="10" t="s">
        <v>160</v>
      </c>
      <c r="C151" s="24">
        <v>7306</v>
      </c>
      <c r="E151" s="8">
        <v>333</v>
      </c>
      <c r="F151" s="10" t="s">
        <v>39</v>
      </c>
      <c r="G151" s="10">
        <v>333</v>
      </c>
      <c r="H151" s="24">
        <v>7306</v>
      </c>
      <c r="J151" s="70">
        <v>204500000</v>
      </c>
      <c r="K151" s="25">
        <v>43867.516018518501</v>
      </c>
      <c r="L151" s="10" t="str">
        <f>IFERROR(VLOOKUP(J151,'Produtos RA2018'!$C$2:$D$428,2,FALSE),"")</f>
        <v>CARNES DE CAPRINOS, FRESCAS, REFRIGERADAS OU CONGELADAS</v>
      </c>
      <c r="M151" s="10" t="str">
        <f t="shared" si="4"/>
        <v>CARNES DE CAPRINOS, FRESCAS, REFRIGERADAS OU CONGELADAS</v>
      </c>
      <c r="O151" s="8">
        <f t="shared" si="5"/>
        <v>333</v>
      </c>
    </row>
    <row r="152" spans="1:15" ht="47.25" customHeight="1" x14ac:dyDescent="0.25">
      <c r="A152" s="8">
        <v>577</v>
      </c>
      <c r="B152" s="10" t="s">
        <v>160</v>
      </c>
      <c r="C152" s="24">
        <v>7306</v>
      </c>
      <c r="E152" s="8">
        <v>605</v>
      </c>
      <c r="F152" s="10" t="s">
        <v>40</v>
      </c>
      <c r="G152" s="10">
        <v>605</v>
      </c>
      <c r="H152" s="24">
        <v>7306</v>
      </c>
      <c r="J152" s="70">
        <v>1502909002</v>
      </c>
      <c r="K152" s="25">
        <v>43867.516018518501</v>
      </c>
      <c r="L152" s="10" t="str">
        <f>IFERROR(VLOOKUP(J152,'Produtos RA2018'!$C$2:$D$428,2,FALSE),"")</f>
        <v>GORDURAS DE ANIMAIS DA ESPECIE CAPRINA, EXCEPTO OS DA POSIÇÃO 1503</v>
      </c>
      <c r="M152" s="10" t="str">
        <f t="shared" si="4"/>
        <v>GORDURAS DE ANIMAIS DA ESPECIE CAPRINA, EXCEPTO OS DA POSIÇÃO 1503</v>
      </c>
      <c r="O152" s="8">
        <f t="shared" si="5"/>
        <v>605</v>
      </c>
    </row>
    <row r="153" spans="1:15" ht="59.25" customHeight="1" x14ac:dyDescent="0.25">
      <c r="A153" s="8">
        <v>577</v>
      </c>
      <c r="B153" s="10" t="s">
        <v>160</v>
      </c>
      <c r="C153" s="24">
        <v>7306</v>
      </c>
      <c r="E153" s="8">
        <v>602</v>
      </c>
      <c r="F153" s="10" t="s">
        <v>41</v>
      </c>
      <c r="G153" s="10">
        <v>602</v>
      </c>
      <c r="H153" s="24">
        <v>7306</v>
      </c>
      <c r="J153" s="70">
        <v>206809902</v>
      </c>
      <c r="K153" s="25">
        <v>43867.516018518501</v>
      </c>
      <c r="L153" s="10" t="str">
        <f>IFERROR(VLOOKUP(J153,'Produtos RA2018'!$C$2:$D$428,2,FALSE),"")</f>
        <v>MIUDEZAS DE CAPRINOS, FRESCAS OU REFRIGERADAS (EXCETO PARA FABRICAÇÃO DE PRODUTOS FARMACÊUTICOS)</v>
      </c>
      <c r="M153" s="10" t="str">
        <f t="shared" si="4"/>
        <v>MIUDEZAS DE CAPRINOS, FRESCAS OU REFRIGERADAS (EXCETO PARA FABRICAÇÃO DE PRODUTOS FARMACÊUTICOS)</v>
      </c>
      <c r="O153" s="8">
        <f t="shared" si="5"/>
        <v>602</v>
      </c>
    </row>
    <row r="154" spans="1:15" ht="33.75" x14ac:dyDescent="0.25">
      <c r="A154" s="8">
        <v>577</v>
      </c>
      <c r="B154" s="10" t="s">
        <v>160</v>
      </c>
      <c r="C154" s="24">
        <v>7306</v>
      </c>
      <c r="E154" s="8">
        <v>409</v>
      </c>
      <c r="F154" s="10" t="s">
        <v>47</v>
      </c>
      <c r="G154" s="10">
        <v>409</v>
      </c>
      <c r="H154" s="24">
        <v>7306</v>
      </c>
      <c r="J154" s="70">
        <v>204210001</v>
      </c>
      <c r="K154" s="25"/>
      <c r="L154" s="10" t="str">
        <f>IFERROR(VLOOKUP(J154,'Produtos RA2018'!$C$2:$D$428,2,FALSE),"")</f>
        <v>CARCAÇAS E MEIAS CARCAÇAS, DE OVINOS, FRESCAS OU REFRIGERADAS (EXCETO DE BORREGO)</v>
      </c>
      <c r="M154" s="10" t="str">
        <f t="shared" si="4"/>
        <v>CARCAÇAS E MEIAS CARCAÇAS, DE OVINOS, FRESCAS OU REFRIGERADAS (EXCETO DE BORREGO)</v>
      </c>
      <c r="O154" s="8">
        <f t="shared" si="5"/>
        <v>409</v>
      </c>
    </row>
    <row r="155" spans="1:15" ht="22.5" x14ac:dyDescent="0.25">
      <c r="A155" s="8">
        <v>577</v>
      </c>
      <c r="B155" s="10" t="s">
        <v>160</v>
      </c>
      <c r="C155" s="24">
        <v>7306</v>
      </c>
      <c r="E155" s="8">
        <v>610</v>
      </c>
      <c r="F155" s="10" t="s">
        <v>48</v>
      </c>
      <c r="G155" s="10">
        <v>610</v>
      </c>
      <c r="H155" s="24">
        <v>7306</v>
      </c>
      <c r="J155" s="70">
        <v>204100002</v>
      </c>
      <c r="K155" s="25"/>
      <c r="L155" s="10" t="str">
        <f>IFERROR(VLOOKUP(J155,'Produtos RA2018'!$C$2:$D$428,2,FALSE),"")</f>
        <v>CARNE DE BORREGO, FRESCAS OU REFRIGERADAS</v>
      </c>
      <c r="M155" s="10" t="str">
        <f t="shared" si="4"/>
        <v>CARNE DE BORREGO, FRESCAS OU REFRIGERADAS</v>
      </c>
      <c r="O155" s="8">
        <f t="shared" si="5"/>
        <v>610</v>
      </c>
    </row>
    <row r="156" spans="1:15" ht="22.5" x14ac:dyDescent="0.25">
      <c r="A156" s="8">
        <v>577</v>
      </c>
      <c r="B156" s="10" t="s">
        <v>160</v>
      </c>
      <c r="C156" s="24">
        <v>7306</v>
      </c>
      <c r="E156" s="8">
        <v>611</v>
      </c>
      <c r="F156" s="10" t="s">
        <v>49</v>
      </c>
      <c r="G156" s="10">
        <v>611</v>
      </c>
      <c r="H156" s="24">
        <v>7306</v>
      </c>
      <c r="J156" s="70">
        <v>204210002</v>
      </c>
      <c r="K156" s="25"/>
      <c r="L156" s="10" t="str">
        <f>IFERROR(VLOOKUP(J156,'Produtos RA2018'!$C$2:$D$428,2,FALSE),"")</f>
        <v>CARNE DE OVINO, FRESCAS OU REFRIGERADAS (EXCETO DE BORREGO)</v>
      </c>
      <c r="M156" s="10" t="str">
        <f t="shared" si="4"/>
        <v>CARNE DE OVINO, FRESCAS OU REFRIGERADAS (EXCETO DE BORREGO)</v>
      </c>
      <c r="O156" s="8">
        <f t="shared" si="5"/>
        <v>611</v>
      </c>
    </row>
    <row r="157" spans="1:15" ht="22.5" x14ac:dyDescent="0.25">
      <c r="A157" s="8">
        <v>577</v>
      </c>
      <c r="B157" s="10" t="s">
        <v>160</v>
      </c>
      <c r="C157" s="24">
        <v>7306</v>
      </c>
      <c r="E157" s="8">
        <v>410</v>
      </c>
      <c r="F157" s="10" t="s">
        <v>50</v>
      </c>
      <c r="G157" s="10">
        <v>410</v>
      </c>
      <c r="H157" s="24">
        <v>7306</v>
      </c>
      <c r="J157" s="70">
        <v>204230000</v>
      </c>
      <c r="K157" s="25"/>
      <c r="L157" s="10" t="str">
        <f>IFERROR(VLOOKUP(J157,'Produtos RA2018'!$C$2:$D$428,2,FALSE),"")</f>
        <v>CARNES DE OVINOS, DESOSSADAS, FRESCAS OU REFRIGERADAS</v>
      </c>
      <c r="M157" s="10" t="str">
        <f t="shared" si="4"/>
        <v>CARNES DE OVINOS, DESOSSADAS, FRESCAS OU REFRIGERADAS</v>
      </c>
      <c r="O157" s="8">
        <f t="shared" si="5"/>
        <v>410</v>
      </c>
    </row>
    <row r="158" spans="1:15" ht="33.75" x14ac:dyDescent="0.25">
      <c r="A158" s="8">
        <v>577</v>
      </c>
      <c r="B158" s="10" t="s">
        <v>160</v>
      </c>
      <c r="C158" s="24">
        <v>7306</v>
      </c>
      <c r="E158" s="8">
        <v>245</v>
      </c>
      <c r="F158" s="10" t="s">
        <v>51</v>
      </c>
      <c r="G158" s="10">
        <v>245</v>
      </c>
      <c r="H158" s="24">
        <v>7306</v>
      </c>
      <c r="J158" s="70">
        <v>204220000</v>
      </c>
      <c r="K158" s="25">
        <v>43867.515972222202</v>
      </c>
      <c r="L158" s="10" t="str">
        <f>IFERROR(VLOOKUP(J158,'Produtos RA2018'!$C$2:$D$428,2,FALSE),"")</f>
        <v>CARNES NÃO DESOSSADAS DE OVINOS (EXCETO CARCAÇAS E MEIAS CARCAÇAS), FRESCAS OU REFRIGERADAS</v>
      </c>
      <c r="M158" s="10" t="str">
        <f t="shared" si="4"/>
        <v>CARNES NÃO DESOSSADAS DE OVINOS (EXCETO CARCAÇAS E MEIAS CARCAÇAS), FRESCAS OU REFRIGERADAS</v>
      </c>
      <c r="O158" s="8">
        <f t="shared" si="5"/>
        <v>245</v>
      </c>
    </row>
    <row r="159" spans="1:15" x14ac:dyDescent="0.25">
      <c r="A159" s="8">
        <v>577</v>
      </c>
      <c r="B159" s="42" t="s">
        <v>160</v>
      </c>
      <c r="C159" s="43">
        <v>7306</v>
      </c>
      <c r="D159" s="41"/>
      <c r="E159" s="41">
        <v>2214</v>
      </c>
      <c r="F159" s="42" t="s">
        <v>170</v>
      </c>
      <c r="G159" s="44" t="s">
        <v>473</v>
      </c>
      <c r="H159" s="24"/>
      <c r="K159" s="25">
        <v>43867.5160300926</v>
      </c>
      <c r="L159" s="10" t="str">
        <f>IFERROR(VLOOKUP(J159,'Produtos RA2018'!$C$2:$D$428,2,FALSE),"")</f>
        <v/>
      </c>
      <c r="M159" s="10" t="str">
        <f t="shared" si="4"/>
        <v>DEVOLUÇÕES</v>
      </c>
      <c r="O159" s="8" t="str">
        <f t="shared" si="5"/>
        <v>PRDDEV</v>
      </c>
    </row>
    <row r="160" spans="1:15" x14ac:dyDescent="0.25">
      <c r="A160" s="8">
        <v>577</v>
      </c>
      <c r="B160" s="42" t="s">
        <v>160</v>
      </c>
      <c r="C160" s="43">
        <v>7306</v>
      </c>
      <c r="D160" s="41"/>
      <c r="E160" s="41">
        <v>2216</v>
      </c>
      <c r="F160" s="42" t="s">
        <v>484</v>
      </c>
      <c r="G160" s="44" t="s">
        <v>471</v>
      </c>
      <c r="H160" s="24"/>
      <c r="K160" s="25">
        <v>43867.516053240703</v>
      </c>
      <c r="L160" s="10" t="str">
        <f>IFERROR(VLOOKUP(J160,'Produtos RA2018'!$C$2:$D$428,2,FALSE),"")</f>
        <v/>
      </c>
      <c r="M160" s="10" t="str">
        <f t="shared" si="4"/>
        <v>DESCONTOS e ABATIMENTOS</v>
      </c>
      <c r="O160" s="8" t="str">
        <f t="shared" si="5"/>
        <v>PRDABA</v>
      </c>
    </row>
    <row r="161" spans="1:15" x14ac:dyDescent="0.25">
      <c r="A161" s="8">
        <v>577</v>
      </c>
      <c r="B161" s="42" t="s">
        <v>160</v>
      </c>
      <c r="C161" s="43">
        <v>7306</v>
      </c>
      <c r="D161" s="41"/>
      <c r="E161" s="41">
        <v>2215</v>
      </c>
      <c r="F161" s="42" t="s">
        <v>485</v>
      </c>
      <c r="G161" s="44" t="s">
        <v>472</v>
      </c>
      <c r="H161" s="24"/>
      <c r="K161" s="25">
        <v>43867.516111111101</v>
      </c>
      <c r="L161" s="10" t="str">
        <f>IFERROR(VLOOKUP(J161,'Produtos RA2018'!$C$2:$D$428,2,FALSE),"")</f>
        <v/>
      </c>
      <c r="M161" s="10" t="str">
        <f t="shared" si="4"/>
        <v>OUTROS DESCONTOS</v>
      </c>
      <c r="O161" s="8" t="str">
        <f t="shared" si="5"/>
        <v>PRDDES</v>
      </c>
    </row>
    <row r="162" spans="1:15" x14ac:dyDescent="0.25">
      <c r="A162" s="8">
        <v>577</v>
      </c>
      <c r="B162" s="42" t="s">
        <v>160</v>
      </c>
      <c r="C162" s="43">
        <v>7306</v>
      </c>
      <c r="D162" s="41"/>
      <c r="E162" s="41"/>
      <c r="F162" s="42" t="s">
        <v>486</v>
      </c>
      <c r="G162" s="45" t="s">
        <v>487</v>
      </c>
      <c r="H162" s="24"/>
      <c r="K162" s="25">
        <v>43867.5161689815</v>
      </c>
      <c r="L162" s="10" t="str">
        <f>IFERROR(VLOOKUP(J162,'Produtos RA2018'!$C$2:$D$428,2,FALSE),"")</f>
        <v/>
      </c>
      <c r="M162" s="10" t="str">
        <f t="shared" si="4"/>
        <v>INDEMINIZAÇÕES DE SEGUROS</v>
      </c>
      <c r="O162" s="8" t="str">
        <f t="shared" si="5"/>
        <v>INDSEG</v>
      </c>
    </row>
    <row r="163" spans="1:15" x14ac:dyDescent="0.25">
      <c r="A163" s="8">
        <v>577</v>
      </c>
      <c r="B163" s="42" t="s">
        <v>160</v>
      </c>
      <c r="C163" s="43">
        <v>7306</v>
      </c>
      <c r="D163" s="41"/>
      <c r="E163" s="41"/>
      <c r="F163" s="42" t="s">
        <v>488</v>
      </c>
      <c r="G163" s="45" t="s">
        <v>489</v>
      </c>
      <c r="H163" s="24"/>
      <c r="K163" s="25">
        <v>43867.5161689815</v>
      </c>
      <c r="L163" s="10" t="str">
        <f>IFERROR(VLOOKUP(J163,'Produtos RA2018'!$C$2:$D$428,2,FALSE),"")</f>
        <v/>
      </c>
      <c r="M163" s="10" t="str">
        <f t="shared" si="4"/>
        <v>SUBPRODUTOS</v>
      </c>
      <c r="O163" s="8" t="str">
        <f t="shared" si="5"/>
        <v>SUBPROD</v>
      </c>
    </row>
    <row r="164" spans="1:15" ht="42.75" customHeight="1" x14ac:dyDescent="0.25">
      <c r="A164" s="8">
        <v>18</v>
      </c>
      <c r="B164" s="10" t="s">
        <v>127</v>
      </c>
      <c r="C164" s="24">
        <v>7306</v>
      </c>
      <c r="E164" s="8">
        <v>616</v>
      </c>
      <c r="F164" s="10" t="s">
        <v>55</v>
      </c>
      <c r="G164" s="10">
        <v>616</v>
      </c>
      <c r="H164" s="24">
        <v>7306</v>
      </c>
      <c r="J164" s="70">
        <v>103000000</v>
      </c>
      <c r="K164" s="25">
        <v>43867.516192129602</v>
      </c>
      <c r="L164" s="10" t="str">
        <f>IFERROR(VLOOKUP(J164,'Produtos RA2018'!$C$2:$D$428,2,FALSE),"")</f>
        <v>ANIMAIS VIVOS DA ESPÉCIE SUÍNA DOMÉSTICA, COM EXCLUSÃO DOS REPRODUTORES DE RAÇA PURA</v>
      </c>
      <c r="M164" s="10" t="str">
        <f t="shared" si="4"/>
        <v>ANIMAIS VIVOS DA ESPÉCIE SUÍNA DOMÉSTICA, COM EXCLUSÃO DOS REPRODUTORES DE RAÇA PURA</v>
      </c>
      <c r="O164" s="8">
        <f t="shared" si="5"/>
        <v>616</v>
      </c>
    </row>
    <row r="165" spans="1:15" ht="41.25" customHeight="1" x14ac:dyDescent="0.25">
      <c r="A165" s="8">
        <v>18</v>
      </c>
      <c r="B165" s="10" t="s">
        <v>127</v>
      </c>
      <c r="C165" s="24">
        <v>7306</v>
      </c>
      <c r="E165" s="8">
        <v>619</v>
      </c>
      <c r="F165" s="10" t="s">
        <v>206</v>
      </c>
      <c r="G165" s="10">
        <v>619</v>
      </c>
      <c r="H165" s="24">
        <v>7306</v>
      </c>
      <c r="J165" s="70">
        <v>1501100000</v>
      </c>
      <c r="K165" s="25"/>
      <c r="L165" s="10" t="str">
        <f>IFERROR(VLOOKUP(J165,'Produtos RA2018'!$C$2:$D$428,2,FALSE),"")</f>
        <v>BANHA DE PORCO, (INCLUINDO BANHA)</v>
      </c>
      <c r="M165" s="10" t="str">
        <f t="shared" si="4"/>
        <v>BANHA DE PORCO, (INCLUINDO BANHA)</v>
      </c>
      <c r="O165" s="8">
        <f t="shared" si="5"/>
        <v>619</v>
      </c>
    </row>
    <row r="166" spans="1:15" ht="45.75" customHeight="1" x14ac:dyDescent="0.25">
      <c r="A166" s="8">
        <v>18</v>
      </c>
      <c r="B166" s="10" t="s">
        <v>127</v>
      </c>
      <c r="C166" s="24">
        <v>7306</v>
      </c>
      <c r="E166" s="8">
        <v>368</v>
      </c>
      <c r="F166" s="10" t="s">
        <v>207</v>
      </c>
      <c r="G166" s="10">
        <v>368</v>
      </c>
      <c r="H166" s="24">
        <v>7306</v>
      </c>
      <c r="J166" s="70">
        <v>203000000</v>
      </c>
      <c r="K166" s="25"/>
      <c r="L166" s="10" t="str">
        <f>IFERROR(VLOOKUP(J166,'Produtos RA2018'!$C$2:$D$428,2,FALSE),"")</f>
        <v>CARNES DE ANIMAIS DA ESPÉCIE SUÍNA DOMÉSTICA FRESCAS, REFRIGERADAS OU CONGELADAS</v>
      </c>
      <c r="M166" s="10" t="str">
        <f t="shared" si="4"/>
        <v>CARNES DE ANIMAIS DA ESPÉCIE SUÍNA DOMÉSTICA FRESCAS, REFRIGERADAS OU CONGELADAS</v>
      </c>
      <c r="O166" s="8">
        <f t="shared" si="5"/>
        <v>368</v>
      </c>
    </row>
    <row r="167" spans="1:15" ht="38.25" customHeight="1" x14ac:dyDescent="0.25">
      <c r="A167" s="8">
        <v>18</v>
      </c>
      <c r="B167" s="10" t="s">
        <v>127</v>
      </c>
      <c r="C167" s="24">
        <v>7306</v>
      </c>
      <c r="E167" s="8">
        <v>620</v>
      </c>
      <c r="F167" s="10" t="s">
        <v>208</v>
      </c>
      <c r="G167" s="10">
        <v>620</v>
      </c>
      <c r="H167" s="24">
        <v>7306</v>
      </c>
      <c r="J167" s="70">
        <v>210000000</v>
      </c>
      <c r="K167" s="25"/>
      <c r="L167" s="10" t="str">
        <f>IFERROR(VLOOKUP(J167,'Produtos RA2018'!$C$2:$D$428,2,FALSE),"")</f>
        <v xml:space="preserve">CARNES E MIUDEZAS, COMESTÍVEIS SUÍNA, SALGADAS OU EM SALMOURA, SECAS OU FUMADAS; </v>
      </c>
      <c r="M167" s="10" t="str">
        <f t="shared" si="4"/>
        <v xml:space="preserve">CARNES E MIUDEZAS, COMESTÍVEIS SUÍNA, SALGADAS OU EM SALMOURA, SECAS OU FUMADAS; </v>
      </c>
      <c r="O167" s="8">
        <f t="shared" si="5"/>
        <v>620</v>
      </c>
    </row>
    <row r="168" spans="1:15" ht="38.25" customHeight="1" x14ac:dyDescent="0.25">
      <c r="A168" s="8">
        <v>18</v>
      </c>
      <c r="B168" s="10" t="s">
        <v>127</v>
      </c>
      <c r="C168" s="24">
        <v>7306</v>
      </c>
      <c r="E168" s="8">
        <v>621</v>
      </c>
      <c r="F168" s="10" t="s">
        <v>56</v>
      </c>
      <c r="G168" s="10">
        <v>621</v>
      </c>
      <c r="H168" s="24">
        <v>7306</v>
      </c>
      <c r="J168" s="70">
        <v>1601000000</v>
      </c>
      <c r="K168" s="25"/>
      <c r="L168" s="10" t="str">
        <f>IFERROR(VLOOKUP(J168,'Produtos RA2018'!$C$2:$D$428,2,FALSE),"")</f>
        <v>ENCHIDOS E PRODUTOS SEMELHANTES, DE CARNES, DE MIUDEZAS OU DE SANGUE; PREPARAÇÕES ALIMENTÍCIAS À BASE DESTES PRODUTOS</v>
      </c>
      <c r="M168" s="10" t="str">
        <f t="shared" si="4"/>
        <v>ENCHIDOS E PRODUTOS SEMELHANTES, DE CARNES, DE MIUDEZAS OU DE SANGUE; PREPARAÇÕES ALIMENTÍCIAS À BASE DESTES PRODUTOS</v>
      </c>
      <c r="O168" s="8">
        <f t="shared" si="5"/>
        <v>621</v>
      </c>
    </row>
    <row r="169" spans="1:15" ht="77.25" customHeight="1" x14ac:dyDescent="0.25">
      <c r="A169" s="8">
        <v>18</v>
      </c>
      <c r="B169" s="10" t="s">
        <v>127</v>
      </c>
      <c r="C169" s="24">
        <v>7306</v>
      </c>
      <c r="E169" s="8">
        <v>617</v>
      </c>
      <c r="F169" s="10" t="s">
        <v>209</v>
      </c>
      <c r="G169" s="10">
        <v>617</v>
      </c>
      <c r="H169" s="24">
        <v>7306</v>
      </c>
      <c r="J169" s="70">
        <v>206000000</v>
      </c>
      <c r="K169" s="25"/>
      <c r="L169" s="10" t="str">
        <f>IFERROR(VLOOKUP(J169,'Produtos RA2018'!$C$2:$D$428,2,FALSE),"")</f>
        <v/>
      </c>
      <c r="M169" s="10" t="str">
        <f t="shared" si="4"/>
        <v>MIUDEZAS COMESTIVEIS DE ANIMAIS DA ESPECIE SUINA OMÉSTICA, COM EXCLUSÃO DAS DESTINADAS À FABRICAÇÃO DE PRODUTOS FARMACÊUTICOS, FRESCAS, REFRIGERDAS OU CONGELADAS</v>
      </c>
      <c r="O169" s="8">
        <f t="shared" si="5"/>
        <v>617</v>
      </c>
    </row>
    <row r="170" spans="1:15" ht="66.75" customHeight="1" x14ac:dyDescent="0.25">
      <c r="A170" s="8">
        <v>18</v>
      </c>
      <c r="B170" s="10" t="s">
        <v>127</v>
      </c>
      <c r="C170" s="24">
        <v>7306</v>
      </c>
      <c r="E170" s="8">
        <v>623</v>
      </c>
      <c r="F170" s="10" t="s">
        <v>210</v>
      </c>
      <c r="G170" s="10">
        <v>623</v>
      </c>
      <c r="H170" s="24">
        <v>7306</v>
      </c>
      <c r="J170" s="70">
        <v>1602100000</v>
      </c>
      <c r="K170" s="25">
        <v>43867.5159837963</v>
      </c>
      <c r="L170" s="10" t="str">
        <f>IFERROR(VLOOKUP(J170,'Produtos RA2018'!$C$2:$D$428,2,FALSE),"")</f>
        <v>PREPARAÇÕES, DE CARNES, MIUDEZAS OU SANGUE</v>
      </c>
      <c r="M170" s="10" t="str">
        <f t="shared" si="4"/>
        <v>PREPARAÇÕES, DE CARNES, MIUDEZAS OU SANGUE</v>
      </c>
      <c r="O170" s="8">
        <f t="shared" si="5"/>
        <v>623</v>
      </c>
    </row>
    <row r="171" spans="1:15" ht="87" customHeight="1" x14ac:dyDescent="0.25">
      <c r="A171" s="8">
        <v>18</v>
      </c>
      <c r="B171" s="10" t="s">
        <v>127</v>
      </c>
      <c r="C171" s="24">
        <v>7306</v>
      </c>
      <c r="E171" s="8">
        <v>622</v>
      </c>
      <c r="F171" s="10" t="s">
        <v>211</v>
      </c>
      <c r="G171" s="10">
        <v>622</v>
      </c>
      <c r="H171" s="24">
        <v>7306</v>
      </c>
      <c r="J171" s="70">
        <v>1602209000</v>
      </c>
      <c r="K171" s="25">
        <v>43867.516041666699</v>
      </c>
      <c r="L171" s="10" t="str">
        <f>IFERROR(VLOOKUP(J171,'Produtos RA2018'!$C$2:$D$428,2,FALSE),"")</f>
        <v/>
      </c>
      <c r="M171" s="10" t="str">
        <f t="shared" si="4"/>
        <v>PREPARAÇÕES DE FÍGADOS (EXCETO ENCHIDOS E PRODUTOS SEMELHANTES E PREPARAÇÕES FINAMENTE HOMOGENEIZADAS ACONDICIONADAS PARA VENDA A RETALHO, COMO ALIMENTOS PARA CRIANÇAS OU PARA USOS DIETÉTICOS, EM RECIPIENTES = &lt; 250 G, ASSIM COMO, DE FÍGADOS, DE GANSO OU DE PATO)</v>
      </c>
      <c r="O171" s="8">
        <f t="shared" si="5"/>
        <v>622</v>
      </c>
    </row>
    <row r="172" spans="1:15" ht="70.5" customHeight="1" x14ac:dyDescent="0.25">
      <c r="A172" s="8">
        <v>18</v>
      </c>
      <c r="B172" s="10" t="s">
        <v>127</v>
      </c>
      <c r="C172" s="24">
        <v>7306</v>
      </c>
      <c r="E172" s="8">
        <v>618</v>
      </c>
      <c r="F172" s="10" t="s">
        <v>57</v>
      </c>
      <c r="G172" s="10">
        <v>618</v>
      </c>
      <c r="H172" s="24">
        <v>7306</v>
      </c>
      <c r="J172" s="70">
        <v>209100000</v>
      </c>
      <c r="K172" s="25">
        <v>43867.516041666699</v>
      </c>
      <c r="L172" s="10" t="str">
        <f>IFERROR(VLOOKUP(J172,'Produtos RA2018'!$C$2:$D$428,2,FALSE),"")</f>
        <v>TOUCINHO DE PORCO SEM PARTES MAGRAS E GORDURAS DE PORCO , NÃO FUNDIDAS NEM EXTRAÍDAS DE OUTRO MODO, FRESCOS, REFRIGERADOS, CONGELADOS, SALGADOS OU EM SALMOURA, SECOS OU FUMADOS</v>
      </c>
      <c r="M172" s="10" t="str">
        <f t="shared" si="4"/>
        <v>TOUCINHO DE PORCO SEM PARTES MAGRAS E GORDURAS DE PORCO , NÃO FUNDIDAS NEM EXTRAÍDAS DE OUTRO MODO, FRESCOS, REFRIGERADOS, CONGELADOS, SALGADOS OU EM SALMOURA, SECOS OU FUMADOS</v>
      </c>
      <c r="O172" s="8">
        <f t="shared" si="5"/>
        <v>618</v>
      </c>
    </row>
    <row r="173" spans="1:15" x14ac:dyDescent="0.25">
      <c r="A173" s="41">
        <v>18</v>
      </c>
      <c r="B173" s="42" t="s">
        <v>127</v>
      </c>
      <c r="C173" s="43">
        <v>7306</v>
      </c>
      <c r="D173" s="41"/>
      <c r="E173" s="41">
        <v>2214</v>
      </c>
      <c r="F173" s="42" t="s">
        <v>170</v>
      </c>
      <c r="G173" s="44" t="s">
        <v>473</v>
      </c>
      <c r="H173" s="24"/>
      <c r="K173" s="25">
        <v>43867.516064814801</v>
      </c>
      <c r="L173" s="10" t="str">
        <f>IFERROR(VLOOKUP(J173,'Produtos RA2018'!$C$2:$D$428,2,FALSE),"")</f>
        <v/>
      </c>
      <c r="M173" s="10" t="str">
        <f t="shared" si="4"/>
        <v>DEVOLUÇÕES</v>
      </c>
      <c r="O173" s="8" t="str">
        <f t="shared" si="5"/>
        <v>PRDDEV</v>
      </c>
    </row>
    <row r="174" spans="1:15" x14ac:dyDescent="0.25">
      <c r="A174" s="41">
        <v>18</v>
      </c>
      <c r="B174" s="42" t="s">
        <v>127</v>
      </c>
      <c r="C174" s="43">
        <v>7306</v>
      </c>
      <c r="D174" s="41"/>
      <c r="E174" s="41">
        <v>2216</v>
      </c>
      <c r="F174" s="42" t="s">
        <v>484</v>
      </c>
      <c r="G174" s="44" t="s">
        <v>471</v>
      </c>
      <c r="H174" s="24"/>
      <c r="K174" s="25">
        <v>43867.516064814801</v>
      </c>
      <c r="L174" s="10" t="str">
        <f>IFERROR(VLOOKUP(J174,'Produtos RA2018'!$C$2:$D$428,2,FALSE),"")</f>
        <v/>
      </c>
      <c r="M174" s="10" t="str">
        <f t="shared" si="4"/>
        <v>DESCONTOS e ABATIMENTOS</v>
      </c>
      <c r="O174" s="8" t="str">
        <f t="shared" si="5"/>
        <v>PRDABA</v>
      </c>
    </row>
    <row r="175" spans="1:15" x14ac:dyDescent="0.25">
      <c r="A175" s="41">
        <v>18</v>
      </c>
      <c r="B175" s="42" t="s">
        <v>127</v>
      </c>
      <c r="C175" s="43">
        <v>7306</v>
      </c>
      <c r="D175" s="41"/>
      <c r="E175" s="41">
        <v>2215</v>
      </c>
      <c r="F175" s="42" t="s">
        <v>485</v>
      </c>
      <c r="G175" s="44" t="s">
        <v>472</v>
      </c>
      <c r="H175" s="24"/>
      <c r="K175" s="25">
        <v>43867.516064814801</v>
      </c>
      <c r="L175" s="10" t="str">
        <f>IFERROR(VLOOKUP(J175,'Produtos RA2018'!$C$2:$D$428,2,FALSE),"")</f>
        <v/>
      </c>
      <c r="M175" s="10" t="str">
        <f t="shared" si="4"/>
        <v>OUTROS DESCONTOS</v>
      </c>
      <c r="O175" s="8" t="str">
        <f t="shared" si="5"/>
        <v>PRDDES</v>
      </c>
    </row>
    <row r="176" spans="1:15" x14ac:dyDescent="0.25">
      <c r="A176" s="41">
        <v>18</v>
      </c>
      <c r="B176" s="42" t="s">
        <v>127</v>
      </c>
      <c r="C176" s="43">
        <v>7306</v>
      </c>
      <c r="D176" s="41"/>
      <c r="E176" s="41"/>
      <c r="F176" s="42" t="s">
        <v>486</v>
      </c>
      <c r="G176" s="45" t="s">
        <v>487</v>
      </c>
      <c r="H176" s="24"/>
      <c r="K176" s="25">
        <v>43867.516087962998</v>
      </c>
      <c r="L176" s="10" t="str">
        <f>IFERROR(VLOOKUP(J176,'Produtos RA2018'!$C$2:$D$428,2,FALSE),"")</f>
        <v/>
      </c>
      <c r="M176" s="10" t="str">
        <f t="shared" si="4"/>
        <v>INDEMINIZAÇÕES DE SEGUROS</v>
      </c>
      <c r="O176" s="8" t="str">
        <f t="shared" si="5"/>
        <v>INDSEG</v>
      </c>
    </row>
    <row r="177" spans="1:15" x14ac:dyDescent="0.25">
      <c r="A177" s="41">
        <v>18</v>
      </c>
      <c r="B177" s="42" t="s">
        <v>127</v>
      </c>
      <c r="C177" s="43">
        <v>7306</v>
      </c>
      <c r="D177" s="41"/>
      <c r="E177" s="41"/>
      <c r="F177" s="42" t="s">
        <v>488</v>
      </c>
      <c r="G177" s="45" t="s">
        <v>489</v>
      </c>
      <c r="H177" s="24"/>
      <c r="K177" s="25">
        <v>43867.516099537002</v>
      </c>
      <c r="L177" s="10" t="str">
        <f>IFERROR(VLOOKUP(J177,'Produtos RA2018'!$C$2:$D$428,2,FALSE),"")</f>
        <v/>
      </c>
      <c r="M177" s="10" t="str">
        <f t="shared" si="4"/>
        <v>SUBPRODUTOS</v>
      </c>
      <c r="O177" s="8" t="str">
        <f t="shared" si="5"/>
        <v>SUBPROD</v>
      </c>
    </row>
    <row r="178" spans="1:15" ht="22.5" x14ac:dyDescent="0.25">
      <c r="A178" s="8">
        <v>13</v>
      </c>
      <c r="B178" s="10" t="s">
        <v>128</v>
      </c>
      <c r="C178" s="24">
        <v>7306</v>
      </c>
      <c r="E178" s="8">
        <v>233</v>
      </c>
      <c r="F178" s="10" t="s">
        <v>58</v>
      </c>
      <c r="G178" s="10">
        <v>233</v>
      </c>
      <c r="H178" s="24">
        <v>7306</v>
      </c>
      <c r="J178" s="70">
        <v>1004000000</v>
      </c>
      <c r="K178" s="25">
        <v>43867.516111111101</v>
      </c>
      <c r="L178" s="10" t="str">
        <f>IFERROR(VLOOKUP(J178,'Produtos RA2018'!$C$2:$D$428,2,FALSE),"")</f>
        <v>AVEIA</v>
      </c>
      <c r="M178" s="10" t="str">
        <f t="shared" si="4"/>
        <v>AVEIA</v>
      </c>
      <c r="O178" s="8">
        <f t="shared" si="5"/>
        <v>233</v>
      </c>
    </row>
    <row r="179" spans="1:15" ht="22.5" x14ac:dyDescent="0.25">
      <c r="A179" s="8">
        <v>13</v>
      </c>
      <c r="B179" s="10" t="s">
        <v>128</v>
      </c>
      <c r="C179" s="24">
        <v>7306</v>
      </c>
      <c r="E179" s="8">
        <v>934</v>
      </c>
      <c r="F179" s="10" t="s">
        <v>776</v>
      </c>
      <c r="G179" s="10">
        <v>934</v>
      </c>
      <c r="H179" s="24"/>
      <c r="J179" s="75" t="s">
        <v>777</v>
      </c>
      <c r="K179" s="25"/>
      <c r="L179" s="10" t="str">
        <f>IFERROR(VLOOKUP(J179,'Produtos RA2018'!$C$2:$D$428,2,FALSE),"")</f>
        <v/>
      </c>
      <c r="M179" s="10" t="str">
        <f t="shared" ref="M179" si="6">IF(L179="",F179,UPPER(L179))</f>
        <v>BATATA DOCE</v>
      </c>
      <c r="O179" s="8">
        <f t="shared" si="5"/>
        <v>934</v>
      </c>
    </row>
    <row r="180" spans="1:15" ht="22.5" x14ac:dyDescent="0.25">
      <c r="A180" s="8">
        <v>13</v>
      </c>
      <c r="B180" s="10" t="s">
        <v>128</v>
      </c>
      <c r="C180" s="24">
        <v>7306</v>
      </c>
      <c r="E180" s="8">
        <v>394</v>
      </c>
      <c r="F180" s="10" t="s">
        <v>59</v>
      </c>
      <c r="G180" s="10">
        <v>394</v>
      </c>
      <c r="H180" s="24">
        <v>7306</v>
      </c>
      <c r="J180" s="70">
        <v>1002000000</v>
      </c>
      <c r="K180" s="25">
        <v>43867.516111111101</v>
      </c>
      <c r="L180" s="10" t="str">
        <f>IFERROR(VLOOKUP(J180,'Produtos RA2018'!$C$2:$D$428,2,FALSE),"")</f>
        <v>CENTEIO</v>
      </c>
      <c r="M180" s="10" t="str">
        <f t="shared" si="4"/>
        <v>CENTEIO</v>
      </c>
      <c r="O180" s="8">
        <f t="shared" si="5"/>
        <v>394</v>
      </c>
    </row>
    <row r="181" spans="1:15" ht="22.5" x14ac:dyDescent="0.25">
      <c r="A181" s="8">
        <v>13</v>
      </c>
      <c r="B181" s="10" t="s">
        <v>128</v>
      </c>
      <c r="C181" s="24">
        <v>7306</v>
      </c>
      <c r="E181" s="8">
        <v>106</v>
      </c>
      <c r="F181" s="10" t="s">
        <v>60</v>
      </c>
      <c r="G181" s="10">
        <v>106</v>
      </c>
      <c r="H181" s="24">
        <v>7306</v>
      </c>
      <c r="J181" s="70">
        <v>1003000000</v>
      </c>
      <c r="K181" s="25">
        <v>43867.516111111101</v>
      </c>
      <c r="L181" s="10" t="str">
        <f>IFERROR(VLOOKUP(J181,'Produtos RA2018'!$C$2:$D$428,2,FALSE),"")</f>
        <v>CEVADA</v>
      </c>
      <c r="M181" s="10" t="str">
        <f t="shared" si="4"/>
        <v>CEVADA</v>
      </c>
      <c r="O181" s="8">
        <f t="shared" si="5"/>
        <v>106</v>
      </c>
    </row>
    <row r="182" spans="1:15" ht="33.75" x14ac:dyDescent="0.25">
      <c r="A182" s="8">
        <v>13</v>
      </c>
      <c r="B182" s="10" t="s">
        <v>128</v>
      </c>
      <c r="C182" s="24">
        <v>7306</v>
      </c>
      <c r="E182" s="8">
        <v>628</v>
      </c>
      <c r="F182" s="10" t="s">
        <v>64</v>
      </c>
      <c r="G182" s="10">
        <v>628</v>
      </c>
      <c r="H182" s="24">
        <v>7306</v>
      </c>
      <c r="J182" s="70">
        <v>713109000</v>
      </c>
      <c r="K182" s="25">
        <v>43867.516111111101</v>
      </c>
      <c r="L182" s="10" t="str">
        <f>IFERROR(VLOOKUP(J182,'Produtos RA2018'!$C$2:$D$428,2,FALSE),"")</f>
        <v>ERVILHAS PISUM SATIVUM, SECAS, EM GRÃO, MESMO PELADAS OU PARTIDAS (EXCETO PARA SEMENTEIRA)</v>
      </c>
      <c r="M182" s="10" t="str">
        <f t="shared" si="4"/>
        <v>ERVILHAS PISUM SATIVUM, SECAS, EM GRÃO, MESMO PELADAS OU PARTIDAS (EXCETO PARA SEMENTEIRA)</v>
      </c>
      <c r="O182" s="8">
        <f t="shared" si="5"/>
        <v>628</v>
      </c>
    </row>
    <row r="183" spans="1:15" ht="45" x14ac:dyDescent="0.25">
      <c r="A183" s="8">
        <v>13</v>
      </c>
      <c r="B183" s="10" t="s">
        <v>128</v>
      </c>
      <c r="C183" s="24">
        <v>7306</v>
      </c>
      <c r="E183" s="8">
        <v>198</v>
      </c>
      <c r="F183" s="10" t="s">
        <v>65</v>
      </c>
      <c r="G183" s="10">
        <v>198</v>
      </c>
      <c r="H183" s="24">
        <v>7306</v>
      </c>
      <c r="J183" s="70">
        <v>713500000</v>
      </c>
      <c r="K183" s="25">
        <v>43867.516180555598</v>
      </c>
      <c r="L183" s="10" t="str">
        <f>IFERROR(VLOOKUP(J183,'Produtos RA2018'!$C$2:$D$428,2,FALSE),"")</f>
        <v>FAVAS "VICIA FABA VAR. MAJOR " E FAVA FORRAGEIRA "VICIA FABA VAR. EQUINA, VICIA FABA VAR. MINOR", SECAS, EM GRÃO, MESMO PELADAS OU PARTIDAS</v>
      </c>
      <c r="M183" s="10" t="str">
        <f t="shared" si="4"/>
        <v>FAVAS "VICIA FABA VAR. MAJOR " E FAVA FORRAGEIRA "VICIA FABA VAR. EQUINA, VICIA FABA VAR. MINOR", SECAS, EM GRÃO, MESMO PELADAS OU PARTIDAS</v>
      </c>
      <c r="O183" s="8">
        <f t="shared" si="5"/>
        <v>198</v>
      </c>
    </row>
    <row r="184" spans="1:15" ht="22.5" x14ac:dyDescent="0.25">
      <c r="A184" s="8">
        <v>13</v>
      </c>
      <c r="B184" s="10" t="s">
        <v>128</v>
      </c>
      <c r="C184" s="24">
        <v>7306</v>
      </c>
      <c r="E184" s="8">
        <v>629</v>
      </c>
      <c r="F184" s="10" t="s">
        <v>66</v>
      </c>
      <c r="G184" s="10">
        <v>629</v>
      </c>
      <c r="H184" s="24">
        <v>7306</v>
      </c>
      <c r="J184" s="70">
        <v>713330000</v>
      </c>
      <c r="K184" s="25">
        <v>43867.516180555598</v>
      </c>
      <c r="L184" s="10" t="str">
        <f>IFERROR(VLOOKUP(J184,'Produtos RA2018'!$C$2:$D$428,2,FALSE),"")</f>
        <v>FEIJÃO COMUM PHASEOLUS VULGARIS SECO, EM GRÃO, MESMO PELADO OU PARTIDO</v>
      </c>
      <c r="M184" s="10" t="str">
        <f t="shared" si="4"/>
        <v>FEIJÃO COMUM PHASEOLUS VULGARIS SECO, EM GRÃO, MESMO PELADO OU PARTIDO</v>
      </c>
      <c r="O184" s="8">
        <f t="shared" si="5"/>
        <v>629</v>
      </c>
    </row>
    <row r="185" spans="1:15" ht="22.5" x14ac:dyDescent="0.25">
      <c r="A185" s="8">
        <v>13</v>
      </c>
      <c r="B185" s="10" t="s">
        <v>128</v>
      </c>
      <c r="C185" s="24">
        <v>7306</v>
      </c>
      <c r="E185" s="8">
        <v>153</v>
      </c>
      <c r="F185" s="10" t="s">
        <v>67</v>
      </c>
      <c r="G185" s="10">
        <v>153</v>
      </c>
      <c r="H185" s="24">
        <v>7306</v>
      </c>
      <c r="J185" s="70">
        <v>713200000</v>
      </c>
      <c r="K185" s="25">
        <v>43867.516180555598</v>
      </c>
      <c r="L185" s="10" t="str">
        <f>IFERROR(VLOOKUP(J185,'Produtos RA2018'!$C$2:$D$428,2,FALSE),"")</f>
        <v>GRÃO-DE-BICO, SECO, EM GRÃO, MESMO PELADO OU PARTIDO</v>
      </c>
      <c r="M185" s="10" t="str">
        <f t="shared" si="4"/>
        <v>GRÃO-DE-BICO, SECO, EM GRÃO, MESMO PELADO OU PARTIDO</v>
      </c>
      <c r="O185" s="8">
        <f t="shared" si="5"/>
        <v>153</v>
      </c>
    </row>
    <row r="186" spans="1:15" ht="22.5" x14ac:dyDescent="0.25">
      <c r="A186" s="8">
        <v>13</v>
      </c>
      <c r="B186" s="10" t="s">
        <v>128</v>
      </c>
      <c r="C186" s="24">
        <v>7306</v>
      </c>
      <c r="E186" s="8">
        <v>352</v>
      </c>
      <c r="F186" s="10" t="s">
        <v>68</v>
      </c>
      <c r="G186" s="10">
        <v>352</v>
      </c>
      <c r="H186" s="24">
        <v>7306</v>
      </c>
      <c r="J186" s="70">
        <v>713400000</v>
      </c>
      <c r="K186" s="25">
        <v>43867.516180555598</v>
      </c>
      <c r="L186" s="10" t="str">
        <f>IFERROR(VLOOKUP(J186,'Produtos RA2018'!$C$2:$D$428,2,FALSE),"")</f>
        <v>LENTILHAS SECAS, EM GRÃO, MESMO PELADAS OU PARTIDAS</v>
      </c>
      <c r="M186" s="10" t="str">
        <f t="shared" si="4"/>
        <v>LENTILHAS SECAS, EM GRÃO, MESMO PELADAS OU PARTIDAS</v>
      </c>
      <c r="O186" s="8">
        <f t="shared" si="5"/>
        <v>352</v>
      </c>
    </row>
    <row r="187" spans="1:15" ht="22.5" x14ac:dyDescent="0.25">
      <c r="A187" s="8">
        <v>13</v>
      </c>
      <c r="B187" s="10" t="s">
        <v>128</v>
      </c>
      <c r="C187" s="24">
        <v>7306</v>
      </c>
      <c r="E187" s="8">
        <v>146</v>
      </c>
      <c r="F187" s="10" t="s">
        <v>62</v>
      </c>
      <c r="G187" s="10">
        <v>146</v>
      </c>
      <c r="H187" s="24">
        <v>7306</v>
      </c>
      <c r="J187" s="70">
        <v>709996000</v>
      </c>
      <c r="K187" s="25">
        <v>43867.516192129602</v>
      </c>
      <c r="L187" s="10" t="str">
        <f>IFERROR(VLOOKUP(J187,'Produtos RA2018'!$C$2:$D$428,2,FALSE),"")</f>
        <v>MILHO DOCE, FRESCO OU REFRIGERADO</v>
      </c>
      <c r="M187" s="10" t="str">
        <f t="shared" si="4"/>
        <v>MILHO DOCE, FRESCO OU REFRIGERADO</v>
      </c>
      <c r="O187" s="8">
        <f t="shared" si="5"/>
        <v>146</v>
      </c>
    </row>
    <row r="188" spans="1:15" ht="56.25" x14ac:dyDescent="0.25">
      <c r="A188" s="8">
        <v>13</v>
      </c>
      <c r="B188" s="10" t="s">
        <v>128</v>
      </c>
      <c r="C188" s="24">
        <v>7306</v>
      </c>
      <c r="E188" s="8">
        <v>276</v>
      </c>
      <c r="F188" s="10" t="s">
        <v>69</v>
      </c>
      <c r="G188" s="10">
        <v>276</v>
      </c>
      <c r="H188" s="24">
        <v>7306</v>
      </c>
      <c r="J188" s="70">
        <v>712901900</v>
      </c>
      <c r="K188" s="25">
        <v>43867.516192129602</v>
      </c>
      <c r="L188" s="10" t="str">
        <f>IFERROR(VLOOKUP(J188,'Produtos RA2018'!$C$2:$D$428,2,FALSE),"")</f>
        <v>MILHO DOCE HÍBRIDO "ZEA MAYS VAR. SACCHARATA", SECO, MESMO CORTADO EM PEDAÇOS OU FATIAS, MAS SEM QUALQUER OUTRO PREPARO (EXCETO HÍBRIDO PARA SEMENTEIRA)</v>
      </c>
      <c r="M188" s="10" t="str">
        <f t="shared" si="4"/>
        <v>MILHO DOCE HÍBRIDO "ZEA MAYS VAR. SACCHARATA", SECO, MESMO CORTADO EM PEDAÇOS OU FATIAS, MAS SEM QUALQUER OUTRO PREPARO (EXCETO HÍBRIDO PARA SEMENTEIRA)</v>
      </c>
      <c r="O188" s="8">
        <f t="shared" si="5"/>
        <v>276</v>
      </c>
    </row>
    <row r="189" spans="1:15" ht="22.5" x14ac:dyDescent="0.25">
      <c r="A189" s="8">
        <v>13</v>
      </c>
      <c r="B189" s="10" t="s">
        <v>128</v>
      </c>
      <c r="C189" s="24">
        <v>7306</v>
      </c>
      <c r="E189" s="8">
        <v>147</v>
      </c>
      <c r="F189" s="10" t="s">
        <v>61</v>
      </c>
      <c r="G189" s="10">
        <v>147</v>
      </c>
      <c r="H189" s="24">
        <v>7306</v>
      </c>
      <c r="J189" s="70">
        <v>1005900000</v>
      </c>
      <c r="K189" s="25">
        <v>43867.516192129602</v>
      </c>
      <c r="L189" s="10" t="str">
        <f>IFERROR(VLOOKUP(J189,'Produtos RA2018'!$C$2:$D$428,2,FALSE),"")</f>
        <v>MILHO (EXCETO PARA SEMENTEIRA)</v>
      </c>
      <c r="M189" s="10" t="str">
        <f t="shared" si="4"/>
        <v>MILHO (EXCETO PARA SEMENTEIRA)</v>
      </c>
      <c r="O189" s="8">
        <f t="shared" si="5"/>
        <v>147</v>
      </c>
    </row>
    <row r="190" spans="1:15" ht="22.5" x14ac:dyDescent="0.25">
      <c r="A190" s="8">
        <v>13</v>
      </c>
      <c r="B190" s="10" t="s">
        <v>128</v>
      </c>
      <c r="C190" s="24">
        <v>7306</v>
      </c>
      <c r="E190" s="8">
        <v>395</v>
      </c>
      <c r="F190" s="10" t="s">
        <v>63</v>
      </c>
      <c r="G190" s="10">
        <v>395</v>
      </c>
      <c r="H190" s="24">
        <v>7306</v>
      </c>
      <c r="J190" s="70">
        <v>1005109000</v>
      </c>
      <c r="K190" s="25">
        <v>43867.516203703701</v>
      </c>
      <c r="L190" s="10" t="str">
        <f>IFERROR(VLOOKUP(J190,'Produtos RA2018'!$C$2:$D$428,2,FALSE),"")</f>
        <v>MILHO, PARA SEMENTEIRA (EXCETO HÍBRIDO)</v>
      </c>
      <c r="M190" s="10" t="str">
        <f t="shared" si="4"/>
        <v>MILHO, PARA SEMENTEIRA (EXCETO HÍBRIDO)</v>
      </c>
      <c r="O190" s="8">
        <f t="shared" si="5"/>
        <v>395</v>
      </c>
    </row>
    <row r="191" spans="1:15" ht="22.5" x14ac:dyDescent="0.25">
      <c r="A191" s="8">
        <v>13</v>
      </c>
      <c r="B191" s="10" t="s">
        <v>128</v>
      </c>
      <c r="C191" s="24">
        <v>7306</v>
      </c>
      <c r="E191" s="8">
        <v>624</v>
      </c>
      <c r="F191" s="10" t="s">
        <v>70</v>
      </c>
      <c r="G191" s="10">
        <v>624</v>
      </c>
      <c r="H191" s="24">
        <v>7306</v>
      </c>
      <c r="J191" s="70">
        <v>1205000000</v>
      </c>
      <c r="K191" s="25">
        <v>43867.516203703701</v>
      </c>
      <c r="L191" s="10" t="str">
        <f>IFERROR(VLOOKUP(J191,'Produtos RA2018'!$C$2:$D$428,2,FALSE),"")</f>
        <v>SEMENTES DE COLZA, MESMO TRITURADAS</v>
      </c>
      <c r="M191" s="10" t="str">
        <f t="shared" si="4"/>
        <v>SEMENTES DE COLZA, MESMO TRITURADAS</v>
      </c>
      <c r="O191" s="8">
        <f t="shared" si="5"/>
        <v>624</v>
      </c>
    </row>
    <row r="192" spans="1:15" ht="33.75" x14ac:dyDescent="0.25">
      <c r="A192" s="8">
        <v>13</v>
      </c>
      <c r="B192" s="10" t="s">
        <v>128</v>
      </c>
      <c r="C192" s="24">
        <v>7306</v>
      </c>
      <c r="E192" s="8">
        <v>450</v>
      </c>
      <c r="F192" s="10" t="s">
        <v>71</v>
      </c>
      <c r="G192" s="10">
        <v>450</v>
      </c>
      <c r="H192" s="24">
        <v>7306</v>
      </c>
      <c r="J192" s="70">
        <v>1206009100</v>
      </c>
      <c r="K192" s="25">
        <v>43867.516203703701</v>
      </c>
      <c r="L192" s="10" t="str">
        <f>IFERROR(VLOOKUP(J192,'Produtos RA2018'!$C$2:$D$428,2,FALSE),"")</f>
        <v>SEMENTES DE GIRASSOL DESCASCADAS OU COM CASCA ESTRIADA CINZENTA E BRANCA (EXCETO PARA SEMENTEIRA)</v>
      </c>
      <c r="M192" s="10" t="str">
        <f t="shared" si="4"/>
        <v>SEMENTES DE GIRASSOL DESCASCADAS OU COM CASCA ESTRIADA CINZENTA E BRANCA (EXCETO PARA SEMENTEIRA)</v>
      </c>
      <c r="O192" s="8">
        <f t="shared" si="5"/>
        <v>450</v>
      </c>
    </row>
    <row r="193" spans="1:15" ht="33.75" x14ac:dyDescent="0.25">
      <c r="A193" s="8">
        <v>13</v>
      </c>
      <c r="B193" s="10" t="s">
        <v>128</v>
      </c>
      <c r="C193" s="24">
        <v>7306</v>
      </c>
      <c r="E193" s="8">
        <v>451</v>
      </c>
      <c r="F193" s="10" t="s">
        <v>72</v>
      </c>
      <c r="G193" s="10">
        <v>451</v>
      </c>
      <c r="H193" s="24">
        <v>7306</v>
      </c>
      <c r="J193" s="70">
        <v>1206009900</v>
      </c>
      <c r="K193" s="25">
        <v>43867.516203703701</v>
      </c>
      <c r="L193" s="10" t="str">
        <f>IFERROR(VLOOKUP(J193,'Produtos RA2018'!$C$2:$D$428,2,FALSE),"")</f>
        <v>SEMENTES DE GIRASSOL, MESMO TRITURADAS (EXCETO PARA SEMENTEIRA, DESCASCADAS OU COM CASCA ESTRIADA CINZENTA E BRANCA)</v>
      </c>
      <c r="M193" s="10" t="str">
        <f t="shared" si="4"/>
        <v>SEMENTES DE GIRASSOL, MESMO TRITURADAS (EXCETO PARA SEMENTEIRA, DESCASCADAS OU COM CASCA ESTRIADA CINZENTA E BRANCA)</v>
      </c>
      <c r="O193" s="8">
        <f t="shared" si="5"/>
        <v>451</v>
      </c>
    </row>
    <row r="194" spans="1:15" ht="101.25" x14ac:dyDescent="0.25">
      <c r="A194" s="8">
        <v>13</v>
      </c>
      <c r="B194" s="10" t="s">
        <v>128</v>
      </c>
      <c r="C194" s="24">
        <v>7306</v>
      </c>
      <c r="E194" s="8">
        <v>453</v>
      </c>
      <c r="F194" s="10" t="s">
        <v>73</v>
      </c>
      <c r="G194" s="10">
        <v>453</v>
      </c>
      <c r="H194" s="24">
        <v>7306</v>
      </c>
      <c r="J194" s="70">
        <v>1207999600</v>
      </c>
      <c r="K194" s="25">
        <v>43867.516203703701</v>
      </c>
      <c r="L194" s="10" t="str">
        <f>IFERROR(VLOOKUP(J194,'Produtos RA2018'!$C$2:$D$428,2,FALSE),"")</f>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M194" s="10" t="str">
        <f t="shared" si="4"/>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O194" s="8">
        <f t="shared" si="5"/>
        <v>453</v>
      </c>
    </row>
    <row r="195" spans="1:15" ht="22.5" x14ac:dyDescent="0.25">
      <c r="A195" s="8">
        <v>13</v>
      </c>
      <c r="B195" s="10" t="s">
        <v>128</v>
      </c>
      <c r="C195" s="24">
        <v>7306</v>
      </c>
      <c r="E195" s="8">
        <v>452</v>
      </c>
      <c r="F195" s="10" t="s">
        <v>74</v>
      </c>
      <c r="G195" s="10">
        <v>452</v>
      </c>
      <c r="H195" s="24">
        <v>7306</v>
      </c>
      <c r="J195" s="70">
        <v>1201900000</v>
      </c>
      <c r="K195" s="25">
        <v>43867.516203703701</v>
      </c>
      <c r="L195" s="10" t="str">
        <f>IFERROR(VLOOKUP(J195,'Produtos RA2018'!$C$2:$D$428,2,FALSE),"")</f>
        <v>SOJA, MESMO TRITURADA (EXCETO PARA SEMENTEIRA)</v>
      </c>
      <c r="M195" s="10" t="str">
        <f t="shared" ref="M195:M259" si="7">IF(L195="",F195,UPPER(L195))</f>
        <v>SOJA, MESMO TRITURADA (EXCETO PARA SEMENTEIRA)</v>
      </c>
      <c r="O195" s="8">
        <f t="shared" ref="O195:O259" si="8">G195</f>
        <v>452</v>
      </c>
    </row>
    <row r="196" spans="1:15" ht="22.5" x14ac:dyDescent="0.25">
      <c r="A196" s="8">
        <v>13</v>
      </c>
      <c r="B196" s="10" t="s">
        <v>128</v>
      </c>
      <c r="C196" s="24">
        <v>7306</v>
      </c>
      <c r="E196" s="8">
        <v>277</v>
      </c>
      <c r="F196" s="10" t="s">
        <v>75</v>
      </c>
      <c r="G196" s="10">
        <v>277</v>
      </c>
      <c r="H196" s="24">
        <v>7306</v>
      </c>
      <c r="J196" s="70">
        <v>1007900000</v>
      </c>
      <c r="K196" s="25"/>
      <c r="L196" s="10" t="str">
        <f>IFERROR(VLOOKUP(J196,'Produtos RA2018'!$C$2:$D$428,2,FALSE),"")</f>
        <v>SORGO DE GRÃO (EXCETO PARA SEMENTEIRA)</v>
      </c>
      <c r="M196" s="10" t="str">
        <f t="shared" si="7"/>
        <v>SORGO DE GRÃO (EXCETO PARA SEMENTEIRA)</v>
      </c>
      <c r="O196" s="8">
        <f t="shared" si="8"/>
        <v>277</v>
      </c>
    </row>
    <row r="197" spans="1:15" ht="22.5" x14ac:dyDescent="0.25">
      <c r="A197" s="89">
        <v>13</v>
      </c>
      <c r="B197" s="90" t="s">
        <v>128</v>
      </c>
      <c r="C197" s="91">
        <v>7306</v>
      </c>
      <c r="D197" s="89"/>
      <c r="E197" s="89">
        <v>320</v>
      </c>
      <c r="F197" s="90" t="s">
        <v>76</v>
      </c>
      <c r="G197" s="90">
        <v>320</v>
      </c>
      <c r="H197" s="91">
        <v>7306</v>
      </c>
      <c r="I197" s="89"/>
      <c r="J197" s="92">
        <v>1007109000</v>
      </c>
      <c r="K197" s="93"/>
      <c r="L197" s="90" t="str">
        <f>IFERROR(VLOOKUP(J197,'Produtos RA2018'!$C$2:$D$428,2,FALSE),"")</f>
        <v>SORGO DE GRÃO (EXCETO SORGO DE GRÃO HÍBRIDO, PARA SEMENTEIRA)</v>
      </c>
      <c r="M197" s="10" t="str">
        <f t="shared" si="7"/>
        <v>SORGO DE GRÃO (EXCETO SORGO DE GRÃO HÍBRIDO, PARA SEMENTEIRA)</v>
      </c>
      <c r="O197" s="8">
        <f t="shared" si="8"/>
        <v>320</v>
      </c>
    </row>
    <row r="198" spans="1:15" ht="22.5" x14ac:dyDescent="0.25">
      <c r="A198" s="8">
        <v>13</v>
      </c>
      <c r="B198" s="10" t="s">
        <v>128</v>
      </c>
      <c r="C198" s="24">
        <v>7306</v>
      </c>
      <c r="E198" s="8">
        <v>448</v>
      </c>
      <c r="F198" s="10" t="s">
        <v>77</v>
      </c>
      <c r="G198" s="10">
        <v>448</v>
      </c>
      <c r="H198" s="24">
        <v>7306</v>
      </c>
      <c r="J198" s="70">
        <v>1001190000</v>
      </c>
      <c r="K198" s="25"/>
      <c r="L198" s="10" t="str">
        <f>IFERROR(VLOOKUP(J198,'Produtos RA2018'!$C$2:$D$428,2,FALSE),"")</f>
        <v>TRIGO DURO (EXCETO PARA SEMENTEIRA)</v>
      </c>
      <c r="M198" s="10" t="str">
        <f t="shared" si="7"/>
        <v>TRIGO DURO (EXCETO PARA SEMENTEIRA)</v>
      </c>
      <c r="O198" s="8">
        <f t="shared" si="8"/>
        <v>448</v>
      </c>
    </row>
    <row r="199" spans="1:15" ht="22.5" x14ac:dyDescent="0.25">
      <c r="A199" s="8">
        <v>13</v>
      </c>
      <c r="B199" s="10" t="s">
        <v>128</v>
      </c>
      <c r="C199" s="24">
        <v>7306</v>
      </c>
      <c r="E199" s="8">
        <v>447</v>
      </c>
      <c r="F199" s="10" t="s">
        <v>78</v>
      </c>
      <c r="G199" s="10">
        <v>447</v>
      </c>
      <c r="H199" s="24">
        <v>7306</v>
      </c>
      <c r="J199" s="70">
        <v>1001110000</v>
      </c>
      <c r="K199" s="25"/>
      <c r="L199" s="10" t="str">
        <f>IFERROR(VLOOKUP(J199,'Produtos RA2018'!$C$2:$D$428,2,FALSE),"")</f>
        <v>TRIGO DURO, PARA SEMENTEIRA</v>
      </c>
      <c r="M199" s="10" t="str">
        <f t="shared" si="7"/>
        <v>TRIGO DURO, PARA SEMENTEIRA</v>
      </c>
      <c r="O199" s="8">
        <f t="shared" si="8"/>
        <v>447</v>
      </c>
    </row>
    <row r="200" spans="1:15" ht="22.5" x14ac:dyDescent="0.25">
      <c r="A200" s="8">
        <v>13</v>
      </c>
      <c r="B200" s="10" t="s">
        <v>128</v>
      </c>
      <c r="C200" s="24">
        <v>7306</v>
      </c>
      <c r="E200" s="8">
        <v>396</v>
      </c>
      <c r="F200" s="10" t="s">
        <v>79</v>
      </c>
      <c r="G200" s="10">
        <v>396</v>
      </c>
      <c r="H200" s="24">
        <v>7306</v>
      </c>
      <c r="J200" s="70">
        <v>1001990000</v>
      </c>
      <c r="K200" s="25"/>
      <c r="L200" s="10" t="str">
        <f>IFERROR(VLOOKUP(J200,'Produtos RA2018'!$C$2:$D$428,2,FALSE),"")</f>
        <v>TRIGO E MISTURA DE TRIGO COM CENTEIO (EXCETO PARA SEMENTEIRA E TRIGO DURO)</v>
      </c>
      <c r="M200" s="10" t="str">
        <f t="shared" si="7"/>
        <v>TRIGO E MISTURA DE TRIGO COM CENTEIO (EXCETO PARA SEMENTEIRA E TRIGO DURO)</v>
      </c>
      <c r="O200" s="8">
        <f t="shared" si="8"/>
        <v>396</v>
      </c>
    </row>
    <row r="201" spans="1:15" ht="30.75" customHeight="1" x14ac:dyDescent="0.25">
      <c r="A201" s="8">
        <v>13</v>
      </c>
      <c r="B201" s="10" t="s">
        <v>128</v>
      </c>
      <c r="C201" s="24">
        <v>7306</v>
      </c>
      <c r="E201" s="8">
        <v>397</v>
      </c>
      <c r="F201" s="10" t="s">
        <v>80</v>
      </c>
      <c r="G201" s="10">
        <v>397</v>
      </c>
      <c r="H201" s="24">
        <v>7306</v>
      </c>
      <c r="J201" s="70">
        <v>1001912000</v>
      </c>
      <c r="K201" s="25">
        <v>43867.5159837963</v>
      </c>
      <c r="L201" s="10" t="str">
        <f>IFERROR(VLOOKUP(J201,'Produtos RA2018'!$C$2:$D$428,2,FALSE),"")</f>
        <v>TRIGO MOLE E MISTURA DE TRIGO COM CENTEIO, PARA SEMENTEIRA</v>
      </c>
      <c r="M201" s="10" t="str">
        <f t="shared" si="7"/>
        <v>TRIGO MOLE E MISTURA DE TRIGO COM CENTEIO, PARA SEMENTEIRA</v>
      </c>
      <c r="O201" s="8">
        <f t="shared" si="8"/>
        <v>397</v>
      </c>
    </row>
    <row r="202" spans="1:15" ht="22.5" x14ac:dyDescent="0.25">
      <c r="A202" s="8">
        <v>13</v>
      </c>
      <c r="B202" s="10" t="s">
        <v>128</v>
      </c>
      <c r="C202" s="24">
        <v>7306</v>
      </c>
      <c r="E202" s="8">
        <v>148</v>
      </c>
      <c r="F202" s="10" t="s">
        <v>81</v>
      </c>
      <c r="G202" s="10">
        <v>148</v>
      </c>
      <c r="H202" s="24">
        <v>7306</v>
      </c>
      <c r="J202" s="70">
        <v>1008000000</v>
      </c>
      <c r="K202" s="25">
        <v>43867.516041666699</v>
      </c>
      <c r="L202" s="10" t="str">
        <f>IFERROR(VLOOKUP(J202,'Produtos RA2018'!$C$2:$D$428,2,FALSE),"")</f>
        <v>TRIGO MOURISCO, PAINÇO E ALPISTA; OUTROS CEREAIS DE TRIGO COM CENTEIO</v>
      </c>
      <c r="M202" s="10" t="str">
        <f t="shared" si="7"/>
        <v>TRIGO MOURISCO, PAINÇO E ALPISTA; OUTROS CEREAIS DE TRIGO COM CENTEIO</v>
      </c>
      <c r="O202" s="8">
        <f t="shared" si="8"/>
        <v>148</v>
      </c>
    </row>
    <row r="203" spans="1:15" ht="22.5" x14ac:dyDescent="0.25">
      <c r="A203" s="8">
        <v>13</v>
      </c>
      <c r="B203" s="10" t="s">
        <v>128</v>
      </c>
      <c r="C203" s="24">
        <v>7306</v>
      </c>
      <c r="E203" s="8">
        <v>449</v>
      </c>
      <c r="F203" s="10" t="s">
        <v>82</v>
      </c>
      <c r="G203" s="10">
        <v>449</v>
      </c>
      <c r="H203" s="24">
        <v>7306</v>
      </c>
      <c r="J203" s="70">
        <v>1008600000</v>
      </c>
      <c r="K203" s="25">
        <v>43867.516041666699</v>
      </c>
      <c r="L203" s="10" t="str">
        <f>IFERROR(VLOOKUP(J203,'Produtos RA2018'!$C$2:$D$428,2,FALSE),"")</f>
        <v>TRITICALE</v>
      </c>
      <c r="M203" s="10" t="str">
        <f t="shared" si="7"/>
        <v>TRITICALE</v>
      </c>
      <c r="O203" s="8">
        <f t="shared" si="8"/>
        <v>449</v>
      </c>
    </row>
    <row r="204" spans="1:15" ht="22.5" x14ac:dyDescent="0.25">
      <c r="A204" s="41">
        <v>13</v>
      </c>
      <c r="B204" s="42" t="s">
        <v>128</v>
      </c>
      <c r="C204" s="43">
        <v>7306</v>
      </c>
      <c r="D204" s="41"/>
      <c r="E204" s="41">
        <v>2214</v>
      </c>
      <c r="F204" s="42" t="s">
        <v>170</v>
      </c>
      <c r="G204" s="44" t="s">
        <v>473</v>
      </c>
      <c r="H204" s="24"/>
      <c r="K204" s="25">
        <v>43867.516064814801</v>
      </c>
      <c r="L204" s="10" t="str">
        <f>IFERROR(VLOOKUP(J204,'Produtos RA2018'!$C$2:$D$428,2,FALSE),"")</f>
        <v/>
      </c>
      <c r="M204" s="10" t="str">
        <f t="shared" si="7"/>
        <v>DEVOLUÇÕES</v>
      </c>
      <c r="O204" s="8" t="str">
        <f t="shared" si="8"/>
        <v>PRDDEV</v>
      </c>
    </row>
    <row r="205" spans="1:15" ht="22.5" x14ac:dyDescent="0.25">
      <c r="A205" s="41">
        <v>13</v>
      </c>
      <c r="B205" s="42" t="s">
        <v>128</v>
      </c>
      <c r="C205" s="43">
        <v>7306</v>
      </c>
      <c r="D205" s="41"/>
      <c r="E205" s="41">
        <v>2216</v>
      </c>
      <c r="F205" s="42" t="s">
        <v>484</v>
      </c>
      <c r="G205" s="44" t="s">
        <v>471</v>
      </c>
      <c r="H205" s="24"/>
      <c r="K205" s="25">
        <v>43867.516064814801</v>
      </c>
      <c r="L205" s="10" t="str">
        <f>IFERROR(VLOOKUP(J205,'Produtos RA2018'!$C$2:$D$428,2,FALSE),"")</f>
        <v/>
      </c>
      <c r="M205" s="10" t="str">
        <f t="shared" si="7"/>
        <v>DESCONTOS e ABATIMENTOS</v>
      </c>
      <c r="O205" s="8" t="str">
        <f t="shared" si="8"/>
        <v>PRDABA</v>
      </c>
    </row>
    <row r="206" spans="1:15" ht="22.5" x14ac:dyDescent="0.25">
      <c r="A206" s="41">
        <v>13</v>
      </c>
      <c r="B206" s="42" t="s">
        <v>128</v>
      </c>
      <c r="C206" s="43">
        <v>7306</v>
      </c>
      <c r="D206" s="41"/>
      <c r="E206" s="41">
        <v>2215</v>
      </c>
      <c r="F206" s="42" t="s">
        <v>485</v>
      </c>
      <c r="G206" s="44" t="s">
        <v>472</v>
      </c>
      <c r="H206" s="24"/>
      <c r="K206" s="25">
        <v>43867.516064814801</v>
      </c>
      <c r="L206" s="10" t="str">
        <f>IFERROR(VLOOKUP(J206,'Produtos RA2018'!$C$2:$D$428,2,FALSE),"")</f>
        <v/>
      </c>
      <c r="M206" s="10" t="str">
        <f t="shared" si="7"/>
        <v>OUTROS DESCONTOS</v>
      </c>
      <c r="O206" s="8" t="str">
        <f t="shared" si="8"/>
        <v>PRDDES</v>
      </c>
    </row>
    <row r="207" spans="1:15" ht="22.5" x14ac:dyDescent="0.25">
      <c r="A207" s="41">
        <v>13</v>
      </c>
      <c r="B207" s="42" t="s">
        <v>128</v>
      </c>
      <c r="C207" s="43">
        <v>7306</v>
      </c>
      <c r="D207" s="41"/>
      <c r="E207" s="41"/>
      <c r="F207" s="42" t="s">
        <v>486</v>
      </c>
      <c r="G207" s="45" t="s">
        <v>487</v>
      </c>
      <c r="H207" s="24"/>
      <c r="K207" s="25">
        <v>43867.516087962998</v>
      </c>
      <c r="L207" s="10" t="str">
        <f>IFERROR(VLOOKUP(J207,'Produtos RA2018'!$C$2:$D$428,2,FALSE),"")</f>
        <v/>
      </c>
      <c r="M207" s="10" t="str">
        <f t="shared" si="7"/>
        <v>INDEMINIZAÇÕES DE SEGUROS</v>
      </c>
      <c r="O207" s="8" t="str">
        <f t="shared" si="8"/>
        <v>INDSEG</v>
      </c>
    </row>
    <row r="208" spans="1:15" ht="22.5" x14ac:dyDescent="0.25">
      <c r="A208" s="41">
        <v>13</v>
      </c>
      <c r="B208" s="42" t="s">
        <v>128</v>
      </c>
      <c r="C208" s="43">
        <v>7306</v>
      </c>
      <c r="D208" s="41"/>
      <c r="E208" s="41"/>
      <c r="F208" s="42" t="s">
        <v>488</v>
      </c>
      <c r="G208" s="45" t="s">
        <v>489</v>
      </c>
      <c r="H208" s="24"/>
      <c r="K208" s="25">
        <v>43867.516099537002</v>
      </c>
      <c r="L208" s="10" t="str">
        <f>IFERROR(VLOOKUP(J208,'Produtos RA2018'!$C$2:$D$428,2,FALSE),"")</f>
        <v/>
      </c>
      <c r="M208" s="10" t="str">
        <f t="shared" si="7"/>
        <v>SUBPRODUTOS</v>
      </c>
      <c r="O208" s="8" t="str">
        <f t="shared" si="8"/>
        <v>SUBPROD</v>
      </c>
    </row>
    <row r="209" spans="1:15" ht="22.5" x14ac:dyDescent="0.25">
      <c r="A209" s="8">
        <v>468</v>
      </c>
      <c r="B209" s="10" t="s">
        <v>129</v>
      </c>
      <c r="C209" s="24">
        <v>7306</v>
      </c>
      <c r="E209" s="8">
        <v>233</v>
      </c>
      <c r="F209" s="10" t="s">
        <v>58</v>
      </c>
      <c r="G209" s="10">
        <v>233</v>
      </c>
      <c r="H209" s="24">
        <v>7306</v>
      </c>
      <c r="J209" s="70">
        <v>1004000000</v>
      </c>
      <c r="K209" s="25">
        <v>43867.516180555598</v>
      </c>
      <c r="L209" s="10" t="str">
        <f>IFERROR(VLOOKUP(J209,'Produtos RA2018'!$C$2:$D$428,2,FALSE),"")</f>
        <v>AVEIA</v>
      </c>
      <c r="M209" s="10" t="str">
        <f t="shared" si="7"/>
        <v>AVEIA</v>
      </c>
      <c r="O209" s="8">
        <f t="shared" si="8"/>
        <v>233</v>
      </c>
    </row>
    <row r="210" spans="1:15" ht="22.5" x14ac:dyDescent="0.25">
      <c r="A210" s="8">
        <v>468</v>
      </c>
      <c r="B210" s="10" t="s">
        <v>129</v>
      </c>
      <c r="C210" s="24">
        <v>7306</v>
      </c>
      <c r="E210" s="8">
        <v>934</v>
      </c>
      <c r="F210" s="10" t="s">
        <v>776</v>
      </c>
      <c r="G210" s="10">
        <v>934</v>
      </c>
      <c r="H210" s="24"/>
      <c r="J210" s="75" t="s">
        <v>777</v>
      </c>
      <c r="K210" s="25"/>
      <c r="L210" s="10" t="str">
        <f>IFERROR(VLOOKUP(J210,'Produtos RA2018'!$C$2:$D$428,2,FALSE),"")</f>
        <v/>
      </c>
      <c r="M210" s="10" t="str">
        <f t="shared" si="7"/>
        <v>BATATA DOCE</v>
      </c>
      <c r="O210" s="8">
        <f t="shared" si="8"/>
        <v>934</v>
      </c>
    </row>
    <row r="211" spans="1:15" ht="22.5" x14ac:dyDescent="0.25">
      <c r="A211" s="8">
        <v>468</v>
      </c>
      <c r="B211" s="10" t="s">
        <v>129</v>
      </c>
      <c r="C211" s="24">
        <v>7306</v>
      </c>
      <c r="E211" s="8">
        <v>394</v>
      </c>
      <c r="F211" s="10" t="s">
        <v>59</v>
      </c>
      <c r="G211" s="10">
        <v>394</v>
      </c>
      <c r="H211" s="24">
        <v>7306</v>
      </c>
      <c r="J211" s="70">
        <v>1002000000</v>
      </c>
      <c r="K211" s="25">
        <v>43867.516180555598</v>
      </c>
      <c r="L211" s="10" t="str">
        <f>IFERROR(VLOOKUP(J211,'Produtos RA2018'!$C$2:$D$428,2,FALSE),"")</f>
        <v>CENTEIO</v>
      </c>
      <c r="M211" s="10" t="str">
        <f t="shared" si="7"/>
        <v>CENTEIO</v>
      </c>
      <c r="O211" s="8">
        <f t="shared" si="8"/>
        <v>394</v>
      </c>
    </row>
    <row r="212" spans="1:15" ht="22.5" x14ac:dyDescent="0.25">
      <c r="A212" s="8">
        <v>468</v>
      </c>
      <c r="B212" s="10" t="s">
        <v>129</v>
      </c>
      <c r="C212" s="24">
        <v>7306</v>
      </c>
      <c r="E212" s="8">
        <v>106</v>
      </c>
      <c r="F212" s="10" t="s">
        <v>60</v>
      </c>
      <c r="G212" s="10">
        <v>106</v>
      </c>
      <c r="H212" s="24">
        <v>7306</v>
      </c>
      <c r="J212" s="70">
        <v>1003000000</v>
      </c>
      <c r="K212" s="25">
        <v>43867.516180555598</v>
      </c>
      <c r="L212" s="10" t="str">
        <f>IFERROR(VLOOKUP(J212,'Produtos RA2018'!$C$2:$D$428,2,FALSE),"")</f>
        <v>CEVADA</v>
      </c>
      <c r="M212" s="10" t="str">
        <f t="shared" si="7"/>
        <v>CEVADA</v>
      </c>
      <c r="O212" s="8">
        <f t="shared" si="8"/>
        <v>106</v>
      </c>
    </row>
    <row r="213" spans="1:15" ht="33.75" x14ac:dyDescent="0.25">
      <c r="A213" s="8">
        <v>468</v>
      </c>
      <c r="B213" s="10" t="s">
        <v>129</v>
      </c>
      <c r="C213" s="24">
        <v>7306</v>
      </c>
      <c r="E213" s="8">
        <v>628</v>
      </c>
      <c r="F213" s="10" t="s">
        <v>64</v>
      </c>
      <c r="G213" s="10">
        <v>628</v>
      </c>
      <c r="H213" s="24">
        <v>7306</v>
      </c>
      <c r="J213" s="70">
        <v>713109000</v>
      </c>
      <c r="K213" s="25">
        <v>43867.516180555598</v>
      </c>
      <c r="L213" s="10" t="str">
        <f>IFERROR(VLOOKUP(J213,'Produtos RA2018'!$C$2:$D$428,2,FALSE),"")</f>
        <v>ERVILHAS PISUM SATIVUM, SECAS, EM GRÃO, MESMO PELADAS OU PARTIDAS (EXCETO PARA SEMENTEIRA)</v>
      </c>
      <c r="M213" s="10" t="str">
        <f t="shared" si="7"/>
        <v>ERVILHAS PISUM SATIVUM, SECAS, EM GRÃO, MESMO PELADAS OU PARTIDAS (EXCETO PARA SEMENTEIRA)</v>
      </c>
      <c r="O213" s="8">
        <f t="shared" si="8"/>
        <v>628</v>
      </c>
    </row>
    <row r="214" spans="1:15" ht="45" x14ac:dyDescent="0.25">
      <c r="A214" s="8">
        <v>468</v>
      </c>
      <c r="B214" s="10" t="s">
        <v>129</v>
      </c>
      <c r="C214" s="24">
        <v>7306</v>
      </c>
      <c r="E214" s="8">
        <v>198</v>
      </c>
      <c r="F214" s="10" t="s">
        <v>65</v>
      </c>
      <c r="G214" s="10">
        <v>198</v>
      </c>
      <c r="H214" s="24">
        <v>7306</v>
      </c>
      <c r="J214" s="70">
        <v>713500000</v>
      </c>
      <c r="K214" s="25">
        <v>43867.516192129602</v>
      </c>
      <c r="L214" s="10" t="str">
        <f>IFERROR(VLOOKUP(J214,'Produtos RA2018'!$C$2:$D$428,2,FALSE),"")</f>
        <v>FAVAS "VICIA FABA VAR. MAJOR " E FAVA FORRAGEIRA "VICIA FABA VAR. EQUINA, VICIA FABA VAR. MINOR", SECAS, EM GRÃO, MESMO PELADAS OU PARTIDAS</v>
      </c>
      <c r="M214" s="10" t="str">
        <f t="shared" si="7"/>
        <v>FAVAS "VICIA FABA VAR. MAJOR " E FAVA FORRAGEIRA "VICIA FABA VAR. EQUINA, VICIA FABA VAR. MINOR", SECAS, EM GRÃO, MESMO PELADAS OU PARTIDAS</v>
      </c>
      <c r="O214" s="8">
        <f t="shared" si="8"/>
        <v>198</v>
      </c>
    </row>
    <row r="215" spans="1:15" ht="22.5" x14ac:dyDescent="0.25">
      <c r="A215" s="8">
        <v>468</v>
      </c>
      <c r="B215" s="10" t="s">
        <v>129</v>
      </c>
      <c r="C215" s="24">
        <v>7306</v>
      </c>
      <c r="E215" s="8">
        <v>629</v>
      </c>
      <c r="F215" s="10" t="s">
        <v>66</v>
      </c>
      <c r="G215" s="10">
        <v>629</v>
      </c>
      <c r="H215" s="24">
        <v>7306</v>
      </c>
      <c r="J215" s="70">
        <v>713330000</v>
      </c>
      <c r="K215" s="25">
        <v>43867.516192129602</v>
      </c>
      <c r="L215" s="10" t="str">
        <f>IFERROR(VLOOKUP(J215,'Produtos RA2018'!$C$2:$D$428,2,FALSE),"")</f>
        <v>FEIJÃO COMUM PHASEOLUS VULGARIS SECO, EM GRÃO, MESMO PELADO OU PARTIDO</v>
      </c>
      <c r="M215" s="10" t="str">
        <f t="shared" si="7"/>
        <v>FEIJÃO COMUM PHASEOLUS VULGARIS SECO, EM GRÃO, MESMO PELADO OU PARTIDO</v>
      </c>
      <c r="O215" s="8">
        <f t="shared" si="8"/>
        <v>629</v>
      </c>
    </row>
    <row r="216" spans="1:15" ht="22.5" x14ac:dyDescent="0.25">
      <c r="A216" s="8">
        <v>468</v>
      </c>
      <c r="B216" s="10" t="s">
        <v>129</v>
      </c>
      <c r="C216" s="24">
        <v>7306</v>
      </c>
      <c r="E216" s="8">
        <v>153</v>
      </c>
      <c r="F216" s="10" t="s">
        <v>67</v>
      </c>
      <c r="G216" s="10">
        <v>153</v>
      </c>
      <c r="H216" s="24">
        <v>7306</v>
      </c>
      <c r="J216" s="70">
        <v>713200000</v>
      </c>
      <c r="K216" s="25">
        <v>43867.516192129602</v>
      </c>
      <c r="L216" s="10" t="str">
        <f>IFERROR(VLOOKUP(J216,'Produtos RA2018'!$C$2:$D$428,2,FALSE),"")</f>
        <v>GRÃO-DE-BICO, SECO, EM GRÃO, MESMO PELADO OU PARTIDO</v>
      </c>
      <c r="M216" s="10" t="str">
        <f t="shared" si="7"/>
        <v>GRÃO-DE-BICO, SECO, EM GRÃO, MESMO PELADO OU PARTIDO</v>
      </c>
      <c r="O216" s="8">
        <f t="shared" si="8"/>
        <v>153</v>
      </c>
    </row>
    <row r="217" spans="1:15" ht="22.5" x14ac:dyDescent="0.25">
      <c r="A217" s="8">
        <v>468</v>
      </c>
      <c r="B217" s="10" t="s">
        <v>129</v>
      </c>
      <c r="C217" s="24">
        <v>7306</v>
      </c>
      <c r="E217" s="8">
        <v>352</v>
      </c>
      <c r="F217" s="10" t="s">
        <v>68</v>
      </c>
      <c r="G217" s="10">
        <v>352</v>
      </c>
      <c r="H217" s="24">
        <v>7306</v>
      </c>
      <c r="J217" s="70">
        <v>713400000</v>
      </c>
      <c r="K217" s="25">
        <v>43867.516203703701</v>
      </c>
      <c r="L217" s="10" t="str">
        <f>IFERROR(VLOOKUP(J217,'Produtos RA2018'!$C$2:$D$428,2,FALSE),"")</f>
        <v>LENTILHAS SECAS, EM GRÃO, MESMO PELADAS OU PARTIDAS</v>
      </c>
      <c r="M217" s="10" t="str">
        <f t="shared" si="7"/>
        <v>LENTILHAS SECAS, EM GRÃO, MESMO PELADAS OU PARTIDAS</v>
      </c>
      <c r="O217" s="8">
        <f t="shared" si="8"/>
        <v>352</v>
      </c>
    </row>
    <row r="218" spans="1:15" ht="22.5" x14ac:dyDescent="0.25">
      <c r="A218" s="8">
        <v>468</v>
      </c>
      <c r="B218" s="10" t="s">
        <v>129</v>
      </c>
      <c r="C218" s="24">
        <v>7306</v>
      </c>
      <c r="E218" s="8">
        <v>624</v>
      </c>
      <c r="F218" s="10" t="s">
        <v>70</v>
      </c>
      <c r="G218" s="10">
        <v>624</v>
      </c>
      <c r="H218" s="24">
        <v>7306</v>
      </c>
      <c r="J218" s="70">
        <v>1205000000</v>
      </c>
      <c r="K218" s="25">
        <v>43867.516203703701</v>
      </c>
      <c r="L218" s="10" t="str">
        <f>IFERROR(VLOOKUP(J218,'Produtos RA2018'!$C$2:$D$428,2,FALSE),"")</f>
        <v>SEMENTES DE COLZA, MESMO TRITURADAS</v>
      </c>
      <c r="M218" s="10" t="str">
        <f t="shared" si="7"/>
        <v>SEMENTES DE COLZA, MESMO TRITURADAS</v>
      </c>
      <c r="O218" s="8">
        <f t="shared" si="8"/>
        <v>624</v>
      </c>
    </row>
    <row r="219" spans="1:15" ht="33.75" x14ac:dyDescent="0.25">
      <c r="A219" s="8">
        <v>468</v>
      </c>
      <c r="B219" s="10" t="s">
        <v>129</v>
      </c>
      <c r="C219" s="24">
        <v>7306</v>
      </c>
      <c r="E219" s="8">
        <v>450</v>
      </c>
      <c r="F219" s="10" t="s">
        <v>71</v>
      </c>
      <c r="G219" s="10">
        <v>450</v>
      </c>
      <c r="H219" s="24">
        <v>7306</v>
      </c>
      <c r="J219" s="70">
        <v>1206009100</v>
      </c>
      <c r="K219" s="25">
        <v>43867.516203703701</v>
      </c>
      <c r="L219" s="10" t="str">
        <f>IFERROR(VLOOKUP(J219,'Produtos RA2018'!$C$2:$D$428,2,FALSE),"")</f>
        <v>SEMENTES DE GIRASSOL DESCASCADAS OU COM CASCA ESTRIADA CINZENTA E BRANCA (EXCETO PARA SEMENTEIRA)</v>
      </c>
      <c r="M219" s="10" t="str">
        <f t="shared" si="7"/>
        <v>SEMENTES DE GIRASSOL DESCASCADAS OU COM CASCA ESTRIADA CINZENTA E BRANCA (EXCETO PARA SEMENTEIRA)</v>
      </c>
      <c r="O219" s="8">
        <f t="shared" si="8"/>
        <v>450</v>
      </c>
    </row>
    <row r="220" spans="1:15" ht="33.75" x14ac:dyDescent="0.25">
      <c r="A220" s="8">
        <v>468</v>
      </c>
      <c r="B220" s="10" t="s">
        <v>129</v>
      </c>
      <c r="C220" s="24">
        <v>7306</v>
      </c>
      <c r="E220" s="8">
        <v>451</v>
      </c>
      <c r="F220" s="10" t="s">
        <v>72</v>
      </c>
      <c r="G220" s="10">
        <v>451</v>
      </c>
      <c r="H220" s="24">
        <v>7306</v>
      </c>
      <c r="J220" s="70">
        <v>1206009900</v>
      </c>
      <c r="K220" s="25">
        <v>43867.516203703701</v>
      </c>
      <c r="L220" s="10" t="str">
        <f>IFERROR(VLOOKUP(J220,'Produtos RA2018'!$C$2:$D$428,2,FALSE),"")</f>
        <v>SEMENTES DE GIRASSOL, MESMO TRITURADAS (EXCETO PARA SEMENTEIRA, DESCASCADAS OU COM CASCA ESTRIADA CINZENTA E BRANCA)</v>
      </c>
      <c r="M220" s="10" t="str">
        <f t="shared" si="7"/>
        <v>SEMENTES DE GIRASSOL, MESMO TRITURADAS (EXCETO PARA SEMENTEIRA, DESCASCADAS OU COM CASCA ESTRIADA CINZENTA E BRANCA)</v>
      </c>
      <c r="O220" s="8">
        <f t="shared" si="8"/>
        <v>451</v>
      </c>
    </row>
    <row r="221" spans="1:15" ht="101.25" x14ac:dyDescent="0.25">
      <c r="A221" s="8">
        <v>468</v>
      </c>
      <c r="B221" s="10" t="s">
        <v>129</v>
      </c>
      <c r="C221" s="24">
        <v>7306</v>
      </c>
      <c r="E221" s="8">
        <v>453</v>
      </c>
      <c r="F221" s="10" t="s">
        <v>73</v>
      </c>
      <c r="G221" s="10">
        <v>453</v>
      </c>
      <c r="H221" s="24">
        <v>7306</v>
      </c>
      <c r="J221" s="70">
        <v>1207999600</v>
      </c>
      <c r="K221" s="25">
        <v>43867.516203703701</v>
      </c>
      <c r="L221" s="10" t="str">
        <f>IFERROR(VLOOKUP(J221,'Produtos RA2018'!$C$2:$D$428,2,FALSE),"")</f>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M221" s="10" t="str">
        <f t="shared" si="7"/>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O221" s="8">
        <f t="shared" si="8"/>
        <v>453</v>
      </c>
    </row>
    <row r="222" spans="1:15" ht="22.5" x14ac:dyDescent="0.25">
      <c r="A222" s="8">
        <v>468</v>
      </c>
      <c r="B222" s="10" t="s">
        <v>129</v>
      </c>
      <c r="C222" s="24">
        <v>7306</v>
      </c>
      <c r="E222" s="8">
        <v>452</v>
      </c>
      <c r="F222" s="10" t="s">
        <v>74</v>
      </c>
      <c r="G222" s="10">
        <v>452</v>
      </c>
      <c r="H222" s="24">
        <v>7306</v>
      </c>
      <c r="J222" s="70">
        <v>1201900000</v>
      </c>
      <c r="K222" s="25">
        <v>43867.516203703701</v>
      </c>
      <c r="L222" s="10" t="str">
        <f>IFERROR(VLOOKUP(J222,'Produtos RA2018'!$C$2:$D$428,2,FALSE),"")</f>
        <v>SOJA, MESMO TRITURADA (EXCETO PARA SEMENTEIRA)</v>
      </c>
      <c r="M222" s="10" t="str">
        <f t="shared" si="7"/>
        <v>SOJA, MESMO TRITURADA (EXCETO PARA SEMENTEIRA)</v>
      </c>
      <c r="O222" s="8">
        <f t="shared" si="8"/>
        <v>452</v>
      </c>
    </row>
    <row r="223" spans="1:15" ht="22.5" x14ac:dyDescent="0.25">
      <c r="A223" s="8">
        <v>468</v>
      </c>
      <c r="B223" s="10" t="s">
        <v>129</v>
      </c>
      <c r="C223" s="24">
        <v>7306</v>
      </c>
      <c r="E223" s="8">
        <v>277</v>
      </c>
      <c r="F223" s="10" t="s">
        <v>75</v>
      </c>
      <c r="G223" s="10">
        <v>277</v>
      </c>
      <c r="H223" s="24">
        <v>7306</v>
      </c>
      <c r="J223" s="70">
        <v>1007900000</v>
      </c>
      <c r="K223" s="25"/>
      <c r="L223" s="10" t="str">
        <f>IFERROR(VLOOKUP(J223,'Produtos RA2018'!$C$2:$D$428,2,FALSE),"")</f>
        <v>SORGO DE GRÃO (EXCETO PARA SEMENTEIRA)</v>
      </c>
      <c r="M223" s="10" t="str">
        <f t="shared" si="7"/>
        <v>SORGO DE GRÃO (EXCETO PARA SEMENTEIRA)</v>
      </c>
      <c r="O223" s="8">
        <f t="shared" si="8"/>
        <v>277</v>
      </c>
    </row>
    <row r="224" spans="1:15" ht="22.5" x14ac:dyDescent="0.25">
      <c r="A224" s="84">
        <v>468</v>
      </c>
      <c r="B224" s="85" t="s">
        <v>129</v>
      </c>
      <c r="C224" s="86">
        <v>7306</v>
      </c>
      <c r="D224" s="84"/>
      <c r="E224" s="84">
        <v>320</v>
      </c>
      <c r="F224" s="85" t="s">
        <v>76</v>
      </c>
      <c r="G224" s="85">
        <v>320</v>
      </c>
      <c r="H224" s="86">
        <v>7306</v>
      </c>
      <c r="I224" s="84"/>
      <c r="J224" s="78">
        <v>1007109000</v>
      </c>
      <c r="K224" s="25"/>
      <c r="L224" s="85" t="str">
        <f>IFERROR(VLOOKUP(J224,'Produtos RA2018'!$C$2:$D$428,2,FALSE),"")</f>
        <v>SORGO DE GRÃO (EXCETO SORGO DE GRÃO HÍBRIDO, PARA SEMENTEIRA)</v>
      </c>
      <c r="M224" s="10" t="str">
        <f t="shared" si="7"/>
        <v>SORGO DE GRÃO (EXCETO SORGO DE GRÃO HÍBRIDO, PARA SEMENTEIRA)</v>
      </c>
      <c r="O224" s="8">
        <f t="shared" si="8"/>
        <v>320</v>
      </c>
    </row>
    <row r="225" spans="1:15" ht="22.5" x14ac:dyDescent="0.25">
      <c r="A225" s="8">
        <v>468</v>
      </c>
      <c r="B225" s="10" t="s">
        <v>129</v>
      </c>
      <c r="C225" s="24">
        <v>7306</v>
      </c>
      <c r="E225" s="8">
        <v>448</v>
      </c>
      <c r="F225" s="10" t="s">
        <v>77</v>
      </c>
      <c r="G225" s="10">
        <v>448</v>
      </c>
      <c r="H225" s="24">
        <v>7306</v>
      </c>
      <c r="J225" s="70">
        <v>1001190000</v>
      </c>
      <c r="K225" s="25"/>
      <c r="L225" s="10" t="str">
        <f>IFERROR(VLOOKUP(J225,'Produtos RA2018'!$C$2:$D$428,2,FALSE),"")</f>
        <v>TRIGO DURO (EXCETO PARA SEMENTEIRA)</v>
      </c>
      <c r="M225" s="10" t="str">
        <f t="shared" si="7"/>
        <v>TRIGO DURO (EXCETO PARA SEMENTEIRA)</v>
      </c>
      <c r="O225" s="8">
        <f t="shared" si="8"/>
        <v>448</v>
      </c>
    </row>
    <row r="226" spans="1:15" ht="22.5" x14ac:dyDescent="0.25">
      <c r="A226" s="8">
        <v>468</v>
      </c>
      <c r="B226" s="10" t="s">
        <v>129</v>
      </c>
      <c r="C226" s="24">
        <v>7306</v>
      </c>
      <c r="E226" s="8">
        <v>447</v>
      </c>
      <c r="F226" s="10" t="s">
        <v>78</v>
      </c>
      <c r="G226" s="10">
        <v>447</v>
      </c>
      <c r="H226" s="24">
        <v>7306</v>
      </c>
      <c r="J226" s="70">
        <v>1001110000</v>
      </c>
      <c r="K226" s="25"/>
      <c r="L226" s="10" t="str">
        <f>IFERROR(VLOOKUP(J226,'Produtos RA2018'!$C$2:$D$428,2,FALSE),"")</f>
        <v>TRIGO DURO, PARA SEMENTEIRA</v>
      </c>
      <c r="M226" s="10" t="str">
        <f t="shared" si="7"/>
        <v>TRIGO DURO, PARA SEMENTEIRA</v>
      </c>
      <c r="O226" s="8">
        <f t="shared" si="8"/>
        <v>447</v>
      </c>
    </row>
    <row r="227" spans="1:15" ht="22.5" x14ac:dyDescent="0.25">
      <c r="A227" s="8">
        <v>468</v>
      </c>
      <c r="B227" s="10" t="s">
        <v>129</v>
      </c>
      <c r="C227" s="24">
        <v>7306</v>
      </c>
      <c r="E227" s="8">
        <v>396</v>
      </c>
      <c r="F227" s="10" t="s">
        <v>79</v>
      </c>
      <c r="G227" s="10">
        <v>396</v>
      </c>
      <c r="H227" s="24">
        <v>7306</v>
      </c>
      <c r="J227" s="70">
        <v>1001990000</v>
      </c>
      <c r="L227" s="10" t="str">
        <f>IFERROR(VLOOKUP(J227,'Produtos RA2018'!$C$2:$D$428,2,FALSE),"")</f>
        <v>TRIGO E MISTURA DE TRIGO COM CENTEIO (EXCETO PARA SEMENTEIRA E TRIGO DURO)</v>
      </c>
      <c r="M227" s="10" t="str">
        <f t="shared" si="7"/>
        <v>TRIGO E MISTURA DE TRIGO COM CENTEIO (EXCETO PARA SEMENTEIRA E TRIGO DURO)</v>
      </c>
      <c r="O227" s="8">
        <f t="shared" si="8"/>
        <v>396</v>
      </c>
    </row>
    <row r="228" spans="1:15" ht="22.5" x14ac:dyDescent="0.25">
      <c r="A228" s="8">
        <v>468</v>
      </c>
      <c r="B228" s="10" t="s">
        <v>129</v>
      </c>
      <c r="C228" s="24">
        <v>7306</v>
      </c>
      <c r="E228" s="8">
        <v>397</v>
      </c>
      <c r="F228" s="10" t="s">
        <v>80</v>
      </c>
      <c r="G228" s="10">
        <v>397</v>
      </c>
      <c r="H228" s="24">
        <v>7306</v>
      </c>
      <c r="J228" s="70">
        <v>1001912000</v>
      </c>
      <c r="K228" s="25">
        <v>43867.516053240703</v>
      </c>
      <c r="L228" s="10" t="str">
        <f>IFERROR(VLOOKUP(J228,'Produtos RA2018'!$C$2:$D$428,2,FALSE),"")</f>
        <v>TRIGO MOLE E MISTURA DE TRIGO COM CENTEIO, PARA SEMENTEIRA</v>
      </c>
      <c r="M228" s="10" t="str">
        <f t="shared" si="7"/>
        <v>TRIGO MOLE E MISTURA DE TRIGO COM CENTEIO, PARA SEMENTEIRA</v>
      </c>
      <c r="O228" s="8">
        <f t="shared" si="8"/>
        <v>397</v>
      </c>
    </row>
    <row r="229" spans="1:15" ht="22.5" x14ac:dyDescent="0.25">
      <c r="A229" s="8">
        <v>468</v>
      </c>
      <c r="B229" s="10" t="s">
        <v>129</v>
      </c>
      <c r="C229" s="24">
        <v>7306</v>
      </c>
      <c r="E229" s="8">
        <v>148</v>
      </c>
      <c r="F229" s="10" t="s">
        <v>81</v>
      </c>
      <c r="G229" s="10">
        <v>148</v>
      </c>
      <c r="H229" s="24">
        <v>7306</v>
      </c>
      <c r="J229" s="70">
        <v>1008000000</v>
      </c>
      <c r="K229" s="25">
        <v>43867.516053240703</v>
      </c>
      <c r="L229" s="10" t="str">
        <f>IFERROR(VLOOKUP(J229,'Produtos RA2018'!$C$2:$D$428,2,FALSE),"")</f>
        <v>TRIGO MOURISCO, PAINÇO E ALPISTA; OUTROS CEREAIS DE TRIGO COM CENTEIO</v>
      </c>
      <c r="M229" s="10" t="str">
        <f t="shared" si="7"/>
        <v>TRIGO MOURISCO, PAINÇO E ALPISTA; OUTROS CEREAIS DE TRIGO COM CENTEIO</v>
      </c>
      <c r="O229" s="8">
        <f t="shared" si="8"/>
        <v>148</v>
      </c>
    </row>
    <row r="230" spans="1:15" ht="22.5" x14ac:dyDescent="0.25">
      <c r="A230" s="8">
        <v>468</v>
      </c>
      <c r="B230" s="10" t="s">
        <v>129</v>
      </c>
      <c r="C230" s="24">
        <v>7306</v>
      </c>
      <c r="E230" s="8">
        <v>449</v>
      </c>
      <c r="F230" s="10" t="s">
        <v>82</v>
      </c>
      <c r="G230" s="10">
        <v>449</v>
      </c>
      <c r="H230" s="24">
        <v>7306</v>
      </c>
      <c r="J230" s="70">
        <v>1008600000</v>
      </c>
      <c r="K230" s="25"/>
      <c r="L230" s="10" t="str">
        <f>IFERROR(VLOOKUP(J230,'Produtos RA2018'!$C$2:$D$428,2,FALSE),"")</f>
        <v>TRITICALE</v>
      </c>
      <c r="M230" s="10" t="str">
        <f t="shared" si="7"/>
        <v>TRITICALE</v>
      </c>
      <c r="O230" s="8">
        <f t="shared" si="8"/>
        <v>449</v>
      </c>
    </row>
    <row r="231" spans="1:15" ht="22.5" x14ac:dyDescent="0.25">
      <c r="A231" s="41">
        <v>468</v>
      </c>
      <c r="B231" s="42" t="s">
        <v>129</v>
      </c>
      <c r="C231" s="43">
        <v>7306</v>
      </c>
      <c r="D231" s="41"/>
      <c r="E231" s="41">
        <v>2214</v>
      </c>
      <c r="F231" s="42" t="s">
        <v>170</v>
      </c>
      <c r="G231" s="44" t="s">
        <v>473</v>
      </c>
      <c r="H231" s="24"/>
      <c r="K231" s="25"/>
      <c r="L231" s="10" t="str">
        <f>IFERROR(VLOOKUP(J231,'Produtos RA2018'!$C$2:$D$428,2,FALSE),"")</f>
        <v/>
      </c>
      <c r="M231" s="10" t="str">
        <f t="shared" si="7"/>
        <v>DEVOLUÇÕES</v>
      </c>
      <c r="O231" s="8" t="str">
        <f t="shared" si="8"/>
        <v>PRDDEV</v>
      </c>
    </row>
    <row r="232" spans="1:15" ht="22.5" x14ac:dyDescent="0.25">
      <c r="A232" s="41">
        <v>468</v>
      </c>
      <c r="B232" s="42" t="s">
        <v>129</v>
      </c>
      <c r="C232" s="43">
        <v>7306</v>
      </c>
      <c r="D232" s="41"/>
      <c r="E232" s="41">
        <v>2216</v>
      </c>
      <c r="F232" s="42" t="s">
        <v>484</v>
      </c>
      <c r="G232" s="44" t="s">
        <v>471</v>
      </c>
      <c r="H232" s="24"/>
      <c r="K232" s="25"/>
      <c r="L232" s="10" t="str">
        <f>IFERROR(VLOOKUP(J232,'Produtos RA2018'!$C$2:$D$428,2,FALSE),"")</f>
        <v/>
      </c>
      <c r="M232" s="10" t="str">
        <f t="shared" si="7"/>
        <v>DESCONTOS e ABATIMENTOS</v>
      </c>
      <c r="O232" s="8" t="str">
        <f t="shared" si="8"/>
        <v>PRDABA</v>
      </c>
    </row>
    <row r="233" spans="1:15" ht="22.5" x14ac:dyDescent="0.25">
      <c r="A233" s="41">
        <v>468</v>
      </c>
      <c r="B233" s="42" t="s">
        <v>129</v>
      </c>
      <c r="C233" s="43">
        <v>7306</v>
      </c>
      <c r="D233" s="41"/>
      <c r="E233" s="41">
        <v>2215</v>
      </c>
      <c r="F233" s="42" t="s">
        <v>485</v>
      </c>
      <c r="G233" s="44" t="s">
        <v>472</v>
      </c>
      <c r="H233" s="24"/>
      <c r="K233" s="25"/>
      <c r="L233" s="10" t="str">
        <f>IFERROR(VLOOKUP(J233,'Produtos RA2018'!$C$2:$D$428,2,FALSE),"")</f>
        <v/>
      </c>
      <c r="M233" s="10" t="str">
        <f t="shared" si="7"/>
        <v>OUTROS DESCONTOS</v>
      </c>
      <c r="O233" s="8" t="str">
        <f t="shared" si="8"/>
        <v>PRDDES</v>
      </c>
    </row>
    <row r="234" spans="1:15" ht="22.5" x14ac:dyDescent="0.25">
      <c r="A234" s="41">
        <v>468</v>
      </c>
      <c r="B234" s="42" t="s">
        <v>129</v>
      </c>
      <c r="C234" s="43">
        <v>7306</v>
      </c>
      <c r="D234" s="41"/>
      <c r="E234" s="41"/>
      <c r="F234" s="42" t="s">
        <v>486</v>
      </c>
      <c r="G234" s="45" t="s">
        <v>487</v>
      </c>
      <c r="H234" s="24"/>
      <c r="K234" s="25"/>
      <c r="L234" s="10" t="str">
        <f>IFERROR(VLOOKUP(J234,'Produtos RA2018'!$C$2:$D$428,2,FALSE),"")</f>
        <v/>
      </c>
      <c r="M234" s="10" t="str">
        <f t="shared" si="7"/>
        <v>INDEMINIZAÇÕES DE SEGUROS</v>
      </c>
      <c r="O234" s="8" t="str">
        <f t="shared" si="8"/>
        <v>INDSEG</v>
      </c>
    </row>
    <row r="235" spans="1:15" ht="22.5" x14ac:dyDescent="0.25">
      <c r="A235" s="41">
        <v>468</v>
      </c>
      <c r="B235" s="42" t="s">
        <v>129</v>
      </c>
      <c r="C235" s="43">
        <v>7306</v>
      </c>
      <c r="D235" s="41"/>
      <c r="E235" s="41"/>
      <c r="F235" s="42" t="s">
        <v>488</v>
      </c>
      <c r="G235" s="45" t="s">
        <v>489</v>
      </c>
      <c r="K235" s="25">
        <v>43867.515995370399</v>
      </c>
      <c r="L235" s="10" t="str">
        <f>IFERROR(VLOOKUP(J235,'Produtos RA2018'!$C$2:$D$428,2,FALSE),"")</f>
        <v/>
      </c>
      <c r="M235" s="10" t="str">
        <f t="shared" si="7"/>
        <v>SUBPRODUTOS</v>
      </c>
      <c r="O235" s="8" t="str">
        <f t="shared" si="8"/>
        <v>SUBPROD</v>
      </c>
    </row>
    <row r="236" spans="1:15" ht="33.75" x14ac:dyDescent="0.25">
      <c r="A236" s="8">
        <v>508</v>
      </c>
      <c r="B236" s="10" t="s">
        <v>83</v>
      </c>
      <c r="C236" s="24">
        <v>7306</v>
      </c>
      <c r="E236" s="8">
        <v>522</v>
      </c>
      <c r="F236" s="10" t="s">
        <v>84</v>
      </c>
      <c r="G236" s="10">
        <v>522</v>
      </c>
      <c r="H236" s="24">
        <v>7306</v>
      </c>
      <c r="J236" s="70">
        <v>4501100000</v>
      </c>
      <c r="K236" s="25">
        <v>43867.5160763889</v>
      </c>
      <c r="L236" s="10" t="str">
        <f>IFERROR(VLOOKUP(J236,'Produtos RA2018'!$C$2:$D$428,2,FALSE),"")</f>
        <v>CORTIÇA NATURAL, EM BRUTO OU SIMPLESMENTE PREPARADA, APENAS LIMPA À SUPERFICIE OU NOS BORDOS</v>
      </c>
      <c r="M236" s="10" t="str">
        <f t="shared" si="7"/>
        <v>CORTIÇA NATURAL, EM BRUTO OU SIMPLESMENTE PREPARADA, APENAS LIMPA À SUPERFICIE OU NOS BORDOS</v>
      </c>
      <c r="O236" s="8">
        <f t="shared" si="8"/>
        <v>522</v>
      </c>
    </row>
    <row r="237" spans="1:15" ht="22.5" x14ac:dyDescent="0.25">
      <c r="A237" s="8">
        <v>508</v>
      </c>
      <c r="B237" s="10" t="s">
        <v>83</v>
      </c>
      <c r="C237" s="24">
        <v>7306</v>
      </c>
      <c r="E237" s="8">
        <v>636</v>
      </c>
      <c r="F237" s="10" t="s">
        <v>212</v>
      </c>
      <c r="G237" s="10">
        <v>636</v>
      </c>
      <c r="H237" s="24">
        <v>7306</v>
      </c>
      <c r="J237" s="70">
        <v>4501900000</v>
      </c>
      <c r="K237" s="25">
        <v>43867.5160763889</v>
      </c>
      <c r="L237" s="10" t="str">
        <f>IFERROR(VLOOKUP(J237,'Produtos RA2018'!$C$2:$D$428,2,FALSE),"")</f>
        <v/>
      </c>
      <c r="M237" s="10" t="str">
        <f t="shared" si="7"/>
        <v>DESPERDÍCIOS DE CORTIÇA; CORTIÇA TRITURADA, GRANULADA OU PULVERIZADA</v>
      </c>
      <c r="O237" s="8">
        <f t="shared" si="8"/>
        <v>636</v>
      </c>
    </row>
    <row r="238" spans="1:15" x14ac:dyDescent="0.25">
      <c r="A238" s="41">
        <v>508</v>
      </c>
      <c r="B238" s="42" t="s">
        <v>83</v>
      </c>
      <c r="C238" s="43">
        <v>7306</v>
      </c>
      <c r="D238" s="41"/>
      <c r="E238" s="41">
        <v>2214</v>
      </c>
      <c r="F238" s="42" t="s">
        <v>170</v>
      </c>
      <c r="G238" s="44" t="s">
        <v>473</v>
      </c>
      <c r="H238" s="24"/>
      <c r="K238" s="25">
        <v>43867.5161689815</v>
      </c>
      <c r="L238" s="10" t="str">
        <f>IFERROR(VLOOKUP(J238,'Produtos RA2018'!$C$2:$D$428,2,FALSE),"")</f>
        <v/>
      </c>
      <c r="M238" s="10" t="str">
        <f t="shared" si="7"/>
        <v>DEVOLUÇÕES</v>
      </c>
      <c r="O238" s="8" t="str">
        <f t="shared" si="8"/>
        <v>PRDDEV</v>
      </c>
    </row>
    <row r="239" spans="1:15" x14ac:dyDescent="0.25">
      <c r="A239" s="41">
        <v>508</v>
      </c>
      <c r="B239" s="42" t="s">
        <v>83</v>
      </c>
      <c r="C239" s="43">
        <v>7306</v>
      </c>
      <c r="D239" s="41"/>
      <c r="E239" s="41">
        <v>2216</v>
      </c>
      <c r="F239" s="42" t="s">
        <v>484</v>
      </c>
      <c r="G239" s="44" t="s">
        <v>471</v>
      </c>
      <c r="H239" s="24"/>
      <c r="K239" s="25"/>
      <c r="L239" s="10" t="str">
        <f>IFERROR(VLOOKUP(J239,'Produtos RA2018'!$C$2:$D$428,2,FALSE),"")</f>
        <v/>
      </c>
      <c r="M239" s="10" t="str">
        <f t="shared" si="7"/>
        <v>DESCONTOS e ABATIMENTOS</v>
      </c>
      <c r="O239" s="8" t="str">
        <f t="shared" si="8"/>
        <v>PRDABA</v>
      </c>
    </row>
    <row r="240" spans="1:15" x14ac:dyDescent="0.25">
      <c r="A240" s="41">
        <v>508</v>
      </c>
      <c r="B240" s="42" t="s">
        <v>83</v>
      </c>
      <c r="C240" s="43">
        <v>7306</v>
      </c>
      <c r="D240" s="41"/>
      <c r="E240" s="41">
        <v>2215</v>
      </c>
      <c r="F240" s="42" t="s">
        <v>485</v>
      </c>
      <c r="G240" s="44" t="s">
        <v>472</v>
      </c>
      <c r="H240" s="24"/>
      <c r="K240" s="25"/>
      <c r="L240" s="10" t="str">
        <f>IFERROR(VLOOKUP(J240,'Produtos RA2018'!$C$2:$D$428,2,FALSE),"")</f>
        <v/>
      </c>
      <c r="M240" s="10" t="str">
        <f t="shared" si="7"/>
        <v>OUTROS DESCONTOS</v>
      </c>
      <c r="O240" s="8" t="str">
        <f t="shared" si="8"/>
        <v>PRDDES</v>
      </c>
    </row>
    <row r="241" spans="1:15" x14ac:dyDescent="0.25">
      <c r="A241" s="41">
        <v>508</v>
      </c>
      <c r="B241" s="42" t="s">
        <v>83</v>
      </c>
      <c r="C241" s="43">
        <v>7306</v>
      </c>
      <c r="D241" s="41"/>
      <c r="E241" s="41"/>
      <c r="F241" s="42" t="s">
        <v>486</v>
      </c>
      <c r="G241" s="45" t="s">
        <v>487</v>
      </c>
      <c r="H241" s="24"/>
      <c r="K241" s="25"/>
      <c r="L241" s="10" t="str">
        <f>IFERROR(VLOOKUP(J241,'Produtos RA2018'!$C$2:$D$428,2,FALSE),"")</f>
        <v/>
      </c>
      <c r="M241" s="10" t="str">
        <f t="shared" si="7"/>
        <v>INDEMINIZAÇÕES DE SEGUROS</v>
      </c>
      <c r="O241" s="8" t="str">
        <f t="shared" si="8"/>
        <v>INDSEG</v>
      </c>
    </row>
    <row r="242" spans="1:15" x14ac:dyDescent="0.25">
      <c r="A242" s="41">
        <v>508</v>
      </c>
      <c r="B242" s="42" t="s">
        <v>83</v>
      </c>
      <c r="C242" s="43">
        <v>7306</v>
      </c>
      <c r="D242" s="41"/>
      <c r="E242" s="41"/>
      <c r="F242" s="42" t="s">
        <v>488</v>
      </c>
      <c r="G242" s="45" t="s">
        <v>489</v>
      </c>
      <c r="H242" s="24"/>
      <c r="K242" s="25"/>
      <c r="L242" s="10" t="str">
        <f>IFERROR(VLOOKUP(J242,'Produtos RA2018'!$C$2:$D$428,2,FALSE),"")</f>
        <v/>
      </c>
      <c r="M242" s="10" t="str">
        <f t="shared" si="7"/>
        <v>SUBPRODUTOS</v>
      </c>
      <c r="O242" s="8" t="str">
        <f t="shared" si="8"/>
        <v>SUBPROD</v>
      </c>
    </row>
    <row r="243" spans="1:15" ht="78.75" x14ac:dyDescent="0.25">
      <c r="A243" s="8">
        <v>17</v>
      </c>
      <c r="B243" s="10" t="s">
        <v>85</v>
      </c>
      <c r="C243" s="24">
        <v>7306</v>
      </c>
      <c r="E243" s="8">
        <v>165</v>
      </c>
      <c r="F243" s="10" t="s">
        <v>86</v>
      </c>
      <c r="G243" s="10">
        <v>165</v>
      </c>
      <c r="H243" s="24">
        <v>7306</v>
      </c>
      <c r="J243" s="70">
        <v>601000000</v>
      </c>
      <c r="K243" s="25"/>
      <c r="L243" s="10" t="str">
        <f>IFERROR(VLOOKUP(J243,'Produtos RA2018'!$C$2:$D$428,2,FALSE),"")</f>
        <v>BOLBOS, TUBÉRCULOS, RAÍZES TUBEROSAS, REBENTOS E RIZOMAS, EM REPOUSO VEGETATIVO, EM VEGETAÇÃO OU EM FLOR, MUDAS, PLANTAS E RAÍZES DE CHICÓRIA (EXCETO OS COMESTÍVEIS E AS RAÍZES DE CHICÓRIA DA VARIEDADE "CHICHORIUM INTYBUS SATIVUM")</v>
      </c>
      <c r="M243" s="10" t="str">
        <f t="shared" si="7"/>
        <v>BOLBOS, TUBÉRCULOS, RAÍZES TUBEROSAS, REBENTOS E RIZOMAS, EM REPOUSO VEGETATIVO, EM VEGETAÇÃO OU EM FLOR, MUDAS, PLANTAS E RAÍZES DE CHICÓRIA (EXCETO OS COMESTÍVEIS E AS RAÍZES DE CHICÓRIA DA VARIEDADE "CHICHORIUM INTYBUS SATIVUM")</v>
      </c>
      <c r="O243" s="8">
        <f t="shared" si="8"/>
        <v>165</v>
      </c>
    </row>
    <row r="244" spans="1:15" ht="56.25" x14ac:dyDescent="0.25">
      <c r="A244" s="8">
        <v>17</v>
      </c>
      <c r="B244" s="10" t="s">
        <v>85</v>
      </c>
      <c r="C244" s="24">
        <v>7306</v>
      </c>
      <c r="E244" s="8">
        <v>365</v>
      </c>
      <c r="F244" s="10" t="s">
        <v>87</v>
      </c>
      <c r="G244" s="10">
        <v>365</v>
      </c>
      <c r="H244" s="24">
        <v>7306</v>
      </c>
      <c r="J244" s="70">
        <v>603000000</v>
      </c>
      <c r="K244" s="25">
        <v>43867.515960648103</v>
      </c>
      <c r="L244" s="10" t="str">
        <f>IFERROR(VLOOKUP(J244,'Produtos RA2018'!$C$2:$D$428,2,FALSE),"")</f>
        <v>FLORES E BOTÕES DE FLORES, CORTADOS PARA RAMOS OU PARA ORNAMENTAÇÃO, FRESCOS, SECOS, BRANQUEADOS, TINGIDOS, IMPREGNADOS OU PREPARADOS DE OUTRO MODO</v>
      </c>
      <c r="M244" s="10" t="str">
        <f t="shared" si="7"/>
        <v>FLORES E BOTÕES DE FLORES, CORTADOS PARA RAMOS OU PARA ORNAMENTAÇÃO, FRESCOS, SECOS, BRANQUEADOS, TINGIDOS, IMPREGNADOS OU PREPARADOS DE OUTRO MODO</v>
      </c>
      <c r="O244" s="8">
        <f t="shared" si="8"/>
        <v>365</v>
      </c>
    </row>
    <row r="245" spans="1:15" ht="78.75" x14ac:dyDescent="0.25">
      <c r="A245" s="8">
        <v>17</v>
      </c>
      <c r="B245" s="10" t="s">
        <v>85</v>
      </c>
      <c r="C245" s="24">
        <v>7306</v>
      </c>
      <c r="E245" s="8">
        <v>366</v>
      </c>
      <c r="F245" s="10" t="s">
        <v>88</v>
      </c>
      <c r="G245" s="10">
        <v>366</v>
      </c>
      <c r="H245" s="24">
        <v>7306</v>
      </c>
      <c r="J245" s="70">
        <v>604000000</v>
      </c>
      <c r="K245" s="25">
        <v>43867.515960648103</v>
      </c>
      <c r="L245" s="10" t="str">
        <f>IFERROR(VLOOKUP(J245,'Produtos RA2018'!$C$2:$D$428,2,FALSE),"")</f>
        <v>FOLHAGEM, FOLHAS, RAMOS E OUTRAS PARTES DE PLANTAS, SEM FLORES NEM BOTÕES DE FLORES, ERVAS, MUSGOS E LÍQUENES, PARA RAMOS OU PARA ORNAMENTAÇÃO, FRESCOS, SECOS, BRANQUEADOS, TINGIDOS, IMPREGNADOS OU PREPARADOS DE OUTRO MODO</v>
      </c>
      <c r="M245" s="10" t="str">
        <f t="shared" si="7"/>
        <v>FOLHAGEM, FOLHAS, RAMOS E OUTRAS PARTES DE PLANTAS, SEM FLORES NEM BOTÕES DE FLORES, ERVAS, MUSGOS E LÍQUENES, PARA RAMOS OU PARA ORNAMENTAÇÃO, FRESCOS, SECOS, BRANQUEADOS, TINGIDOS, IMPREGNADOS OU PREPARADOS DE OUTRO MODO</v>
      </c>
      <c r="O245" s="8">
        <f t="shared" si="8"/>
        <v>366</v>
      </c>
    </row>
    <row r="246" spans="1:15" ht="56.25" x14ac:dyDescent="0.25">
      <c r="A246" s="8">
        <v>17</v>
      </c>
      <c r="B246" s="10" t="s">
        <v>85</v>
      </c>
      <c r="C246" s="24">
        <v>7306</v>
      </c>
      <c r="E246" s="8">
        <v>210</v>
      </c>
      <c r="F246" s="10" t="s">
        <v>89</v>
      </c>
      <c r="G246" s="10">
        <v>210</v>
      </c>
      <c r="H246" s="24">
        <v>7306</v>
      </c>
      <c r="J246" s="70">
        <v>602000000</v>
      </c>
      <c r="K246" s="25">
        <v>43867.515960648103</v>
      </c>
      <c r="L246" s="10" t="str">
        <f>IFERROR(VLOOKUP(J246,'Produtos RA2018'!$C$2:$D$428,2,FALSE),"")</f>
        <v>PLANTAS VIVAS, INCLUINDO AS SUAS RAÍZES, ESTACAS, ENXERTOS E MICÉLIOS DE COGUMELOS (EXCETO BOLBOS, TUBÉRCULOS, RAÍZES TUBEROSAS, REBENTOS E RIZOMAS, MUDAS, PLANTAS E RAÍZES DE CHICÓRIA)</v>
      </c>
      <c r="M246" s="10" t="str">
        <f t="shared" si="7"/>
        <v>PLANTAS VIVAS, INCLUINDO AS SUAS RAÍZES, ESTACAS, ENXERTOS E MICÉLIOS DE COGUMELOS (EXCETO BOLBOS, TUBÉRCULOS, RAÍZES TUBEROSAS, REBENTOS E RIZOMAS, MUDAS, PLANTAS E RAÍZES DE CHICÓRIA)</v>
      </c>
      <c r="O246" s="8">
        <f t="shared" si="8"/>
        <v>210</v>
      </c>
    </row>
    <row r="247" spans="1:15" x14ac:dyDescent="0.25">
      <c r="A247" s="41">
        <v>17</v>
      </c>
      <c r="B247" s="42" t="s">
        <v>85</v>
      </c>
      <c r="C247" s="43">
        <v>7306</v>
      </c>
      <c r="D247" s="41"/>
      <c r="E247" s="41">
        <v>2214</v>
      </c>
      <c r="F247" s="42" t="s">
        <v>170</v>
      </c>
      <c r="G247" s="44" t="s">
        <v>473</v>
      </c>
      <c r="H247" s="24"/>
      <c r="K247" s="25">
        <v>43867.515972222202</v>
      </c>
      <c r="L247" s="10" t="str">
        <f>IFERROR(VLOOKUP(J247,'Produtos RA2018'!$C$2:$D$428,2,FALSE),"")</f>
        <v/>
      </c>
      <c r="M247" s="10" t="str">
        <f t="shared" si="7"/>
        <v>DEVOLUÇÕES</v>
      </c>
      <c r="O247" s="8" t="str">
        <f t="shared" si="8"/>
        <v>PRDDEV</v>
      </c>
    </row>
    <row r="248" spans="1:15" x14ac:dyDescent="0.25">
      <c r="A248" s="41">
        <v>17</v>
      </c>
      <c r="B248" s="42" t="s">
        <v>85</v>
      </c>
      <c r="C248" s="43">
        <v>7306</v>
      </c>
      <c r="D248" s="41"/>
      <c r="E248" s="41">
        <v>2216</v>
      </c>
      <c r="F248" s="42" t="s">
        <v>484</v>
      </c>
      <c r="G248" s="44" t="s">
        <v>471</v>
      </c>
      <c r="H248" s="24"/>
      <c r="K248" s="25">
        <v>43867.515972222202</v>
      </c>
      <c r="L248" s="10" t="str">
        <f>IFERROR(VLOOKUP(J248,'Produtos RA2018'!$C$2:$D$428,2,FALSE),"")</f>
        <v/>
      </c>
      <c r="M248" s="10" t="str">
        <f t="shared" si="7"/>
        <v>DESCONTOS e ABATIMENTOS</v>
      </c>
      <c r="O248" s="8" t="str">
        <f t="shared" si="8"/>
        <v>PRDABA</v>
      </c>
    </row>
    <row r="249" spans="1:15" x14ac:dyDescent="0.25">
      <c r="A249" s="41">
        <v>17</v>
      </c>
      <c r="B249" s="42" t="s">
        <v>85</v>
      </c>
      <c r="C249" s="43">
        <v>7306</v>
      </c>
      <c r="D249" s="41"/>
      <c r="E249" s="41">
        <v>2215</v>
      </c>
      <c r="F249" s="42" t="s">
        <v>485</v>
      </c>
      <c r="G249" s="44" t="s">
        <v>472</v>
      </c>
      <c r="H249" s="24"/>
      <c r="K249" s="25">
        <v>43867.515972222202</v>
      </c>
      <c r="L249" s="10" t="str">
        <f>IFERROR(VLOOKUP(J249,'Produtos RA2018'!$C$2:$D$428,2,FALSE),"")</f>
        <v/>
      </c>
      <c r="M249" s="10" t="str">
        <f t="shared" si="7"/>
        <v>OUTROS DESCONTOS</v>
      </c>
      <c r="O249" s="8" t="str">
        <f t="shared" si="8"/>
        <v>PRDDES</v>
      </c>
    </row>
    <row r="250" spans="1:15" x14ac:dyDescent="0.25">
      <c r="A250" s="41">
        <v>17</v>
      </c>
      <c r="B250" s="42" t="s">
        <v>85</v>
      </c>
      <c r="C250" s="43">
        <v>7306</v>
      </c>
      <c r="D250" s="41"/>
      <c r="E250" s="41"/>
      <c r="F250" s="42" t="s">
        <v>486</v>
      </c>
      <c r="G250" s="45" t="s">
        <v>487</v>
      </c>
      <c r="H250" s="24"/>
      <c r="K250" s="25">
        <v>43867.515972222202</v>
      </c>
      <c r="L250" s="10" t="str">
        <f>IFERROR(VLOOKUP(J250,'Produtos RA2018'!$C$2:$D$428,2,FALSE),"")</f>
        <v/>
      </c>
      <c r="M250" s="10" t="str">
        <f t="shared" si="7"/>
        <v>INDEMINIZAÇÕES DE SEGUROS</v>
      </c>
      <c r="O250" s="8" t="str">
        <f t="shared" si="8"/>
        <v>INDSEG</v>
      </c>
    </row>
    <row r="251" spans="1:15" x14ac:dyDescent="0.25">
      <c r="A251" s="41">
        <v>17</v>
      </c>
      <c r="B251" s="42" t="s">
        <v>85</v>
      </c>
      <c r="C251" s="43">
        <v>7306</v>
      </c>
      <c r="D251" s="41"/>
      <c r="E251" s="41"/>
      <c r="F251" s="42" t="s">
        <v>488</v>
      </c>
      <c r="G251" s="45" t="s">
        <v>489</v>
      </c>
      <c r="H251" s="24"/>
      <c r="K251" s="25">
        <v>43867.515972222202</v>
      </c>
      <c r="L251" s="10" t="str">
        <f>IFERROR(VLOOKUP(J251,'Produtos RA2018'!$C$2:$D$428,2,FALSE),"")</f>
        <v/>
      </c>
      <c r="M251" s="10" t="str">
        <f t="shared" si="7"/>
        <v>SUBPRODUTOS</v>
      </c>
      <c r="O251" s="8" t="str">
        <f t="shared" si="8"/>
        <v>SUBPROD</v>
      </c>
    </row>
    <row r="252" spans="1:15" ht="30.75" customHeight="1" x14ac:dyDescent="0.25">
      <c r="A252" s="8">
        <v>511</v>
      </c>
      <c r="B252" s="10" t="s">
        <v>158</v>
      </c>
      <c r="C252" s="24">
        <v>43466</v>
      </c>
      <c r="E252" s="8">
        <v>228</v>
      </c>
      <c r="F252" s="10" t="s">
        <v>213</v>
      </c>
      <c r="G252" s="10">
        <v>228</v>
      </c>
      <c r="H252" s="24">
        <v>7306</v>
      </c>
      <c r="J252" s="70">
        <v>804400000</v>
      </c>
      <c r="K252" s="25">
        <v>43867.5159837963</v>
      </c>
      <c r="L252" s="10" t="str">
        <f>IFERROR(VLOOKUP(J252,'Produtos RA2018'!$C$2:$D$428,2,FALSE),"")</f>
        <v>Abacates</v>
      </c>
      <c r="M252" s="10" t="str">
        <f t="shared" si="7"/>
        <v>ABACATES</v>
      </c>
      <c r="O252" s="8">
        <f t="shared" si="8"/>
        <v>228</v>
      </c>
    </row>
    <row r="253" spans="1:15" ht="33" customHeight="1" x14ac:dyDescent="0.25">
      <c r="A253" s="8">
        <v>511</v>
      </c>
      <c r="B253" s="10" t="s">
        <v>158</v>
      </c>
      <c r="C253" s="24">
        <v>43466</v>
      </c>
      <c r="E253" s="8">
        <v>391</v>
      </c>
      <c r="F253" s="10" t="s">
        <v>214</v>
      </c>
      <c r="G253" s="10">
        <v>391</v>
      </c>
      <c r="H253" s="24">
        <v>7306</v>
      </c>
      <c r="J253" s="70">
        <v>809409000</v>
      </c>
      <c r="K253" s="25">
        <v>43867.5159837963</v>
      </c>
      <c r="L253" s="10" t="str">
        <f>IFERROR(VLOOKUP(J253,'Produtos RA2018'!$C$2:$D$428,2,FALSE),"")</f>
        <v/>
      </c>
      <c r="M253" s="10" t="str">
        <f t="shared" si="7"/>
        <v>ABRUNHOS, FRESCOS</v>
      </c>
      <c r="O253" s="8">
        <f t="shared" si="8"/>
        <v>391</v>
      </c>
    </row>
    <row r="254" spans="1:15" ht="39.75" customHeight="1" x14ac:dyDescent="0.25">
      <c r="A254" s="8">
        <v>511</v>
      </c>
      <c r="B254" s="10" t="s">
        <v>158</v>
      </c>
      <c r="C254" s="24">
        <v>43466</v>
      </c>
      <c r="E254" s="8">
        <v>275</v>
      </c>
      <c r="F254" s="10" t="s">
        <v>215</v>
      </c>
      <c r="G254" s="10">
        <v>275</v>
      </c>
      <c r="H254" s="24">
        <v>7306</v>
      </c>
      <c r="J254" s="70">
        <v>810401000</v>
      </c>
      <c r="K254" s="25">
        <v>43867.5159837963</v>
      </c>
      <c r="L254" s="10" t="str">
        <f>IFERROR(VLOOKUP(J254,'Produtos RA2018'!$C$2:$D$428,2,FALSE),"")</f>
        <v/>
      </c>
      <c r="M254" s="10" t="str">
        <f t="shared" si="7"/>
        <v>AIRELAS "FRUTOS DO "VACCINIUM VITIS IDAEA", FRESCAS</v>
      </c>
      <c r="O254" s="8">
        <f t="shared" si="8"/>
        <v>275</v>
      </c>
    </row>
    <row r="255" spans="1:15" ht="29.25" customHeight="1" x14ac:dyDescent="0.25">
      <c r="A255" s="8">
        <v>511</v>
      </c>
      <c r="B255" s="10" t="s">
        <v>158</v>
      </c>
      <c r="C255" s="24">
        <v>43466</v>
      </c>
      <c r="E255" s="8">
        <v>102</v>
      </c>
      <c r="F255" s="10" t="s">
        <v>216</v>
      </c>
      <c r="G255" s="10">
        <v>102</v>
      </c>
      <c r="H255" s="24">
        <v>7306</v>
      </c>
      <c r="J255" s="70">
        <v>809400500</v>
      </c>
      <c r="K255" s="25">
        <v>43867.5159837963</v>
      </c>
      <c r="L255" s="10" t="str">
        <f>IFERROR(VLOOKUP(J255,'Produtos RA2018'!$C$2:$D$428,2,FALSE),"")</f>
        <v/>
      </c>
      <c r="M255" s="10" t="str">
        <f t="shared" si="7"/>
        <v>AMEIXAS, FRESCAS</v>
      </c>
      <c r="O255" s="8">
        <f t="shared" si="8"/>
        <v>102</v>
      </c>
    </row>
    <row r="256" spans="1:15" ht="36.75" customHeight="1" x14ac:dyDescent="0.25">
      <c r="A256" s="8">
        <v>511</v>
      </c>
      <c r="B256" s="10" t="s">
        <v>158</v>
      </c>
      <c r="C256" s="24">
        <v>43466</v>
      </c>
      <c r="E256" s="8">
        <v>265</v>
      </c>
      <c r="F256" s="10" t="s">
        <v>217</v>
      </c>
      <c r="G256" s="10">
        <v>265</v>
      </c>
      <c r="H256" s="24">
        <v>7306</v>
      </c>
      <c r="J256" s="70">
        <v>802110000</v>
      </c>
      <c r="K256" s="25">
        <v>43867.5160300926</v>
      </c>
      <c r="L256" s="10" t="str">
        <f>IFERROR(VLOOKUP(J256,'Produtos RA2018'!$C$2:$D$428,2,FALSE),"")</f>
        <v/>
      </c>
      <c r="M256" s="10" t="str">
        <f t="shared" si="7"/>
        <v>AMÊNDOAS, FRESCAS OU SECAS, COM CASCA</v>
      </c>
      <c r="O256" s="8">
        <f t="shared" si="8"/>
        <v>265</v>
      </c>
    </row>
    <row r="257" spans="1:15" ht="45" customHeight="1" x14ac:dyDescent="0.25">
      <c r="A257" s="8">
        <v>511</v>
      </c>
      <c r="B257" s="10" t="s">
        <v>158</v>
      </c>
      <c r="C257" s="24">
        <v>43466</v>
      </c>
      <c r="E257" s="8">
        <v>266</v>
      </c>
      <c r="F257" s="10" t="s">
        <v>218</v>
      </c>
      <c r="G257" s="10">
        <v>266</v>
      </c>
      <c r="H257" s="24">
        <v>7306</v>
      </c>
      <c r="J257" s="70">
        <v>802120000</v>
      </c>
      <c r="K257" s="25">
        <v>43867.5160300926</v>
      </c>
      <c r="L257" s="10" t="str">
        <f>IFERROR(VLOOKUP(J257,'Produtos RA2018'!$C$2:$D$428,2,FALSE),"")</f>
        <v/>
      </c>
      <c r="M257" s="10" t="str">
        <f t="shared" si="7"/>
        <v>AMÊNDOAS, FRESCAS OU SECAS, SEM CASCA, MESMO PELADAS</v>
      </c>
      <c r="O257" s="8">
        <f t="shared" si="8"/>
        <v>266</v>
      </c>
    </row>
    <row r="258" spans="1:15" ht="33.75" customHeight="1" x14ac:dyDescent="0.25">
      <c r="A258" s="8">
        <v>511</v>
      </c>
      <c r="B258" s="10" t="s">
        <v>158</v>
      </c>
      <c r="C258" s="24">
        <v>43466</v>
      </c>
      <c r="E258" s="8">
        <v>305</v>
      </c>
      <c r="F258" s="10" t="s">
        <v>219</v>
      </c>
      <c r="G258" s="10">
        <v>305</v>
      </c>
      <c r="H258" s="24">
        <v>7306</v>
      </c>
      <c r="J258" s="70">
        <v>810209000</v>
      </c>
      <c r="K258" s="25">
        <v>43867.516041666699</v>
      </c>
      <c r="L258" s="10" t="str">
        <f>IFERROR(VLOOKUP(J258,'Produtos RA2018'!$C$2:$D$428,2,FALSE),"")</f>
        <v/>
      </c>
      <c r="M258" s="10" t="str">
        <f t="shared" si="7"/>
        <v>AMORAS, INCLUÍDAS AS SILVESTRES E AMORAS-FRAMBOESAS, FRESCAS</v>
      </c>
      <c r="O258" s="8">
        <f t="shared" si="8"/>
        <v>305</v>
      </c>
    </row>
    <row r="259" spans="1:15" ht="27.75" customHeight="1" x14ac:dyDescent="0.25">
      <c r="A259" s="8">
        <v>511</v>
      </c>
      <c r="B259" s="10" t="s">
        <v>158</v>
      </c>
      <c r="C259" s="24">
        <v>43466</v>
      </c>
      <c r="E259" s="8">
        <v>389</v>
      </c>
      <c r="F259" s="10" t="s">
        <v>220</v>
      </c>
      <c r="G259" s="10">
        <v>389</v>
      </c>
      <c r="H259" s="24">
        <v>7306</v>
      </c>
      <c r="J259" s="70">
        <v>804300000</v>
      </c>
      <c r="K259" s="25">
        <v>43867.516041666699</v>
      </c>
      <c r="L259" s="10" t="str">
        <f>IFERROR(VLOOKUP(J259,'Produtos RA2018'!$C$2:$D$428,2,FALSE),"")</f>
        <v>Ananases (abacaxis)</v>
      </c>
      <c r="M259" s="10" t="str">
        <f t="shared" si="7"/>
        <v>ANANASES (ABACAXIS)</v>
      </c>
      <c r="O259" s="8">
        <f t="shared" si="8"/>
        <v>389</v>
      </c>
    </row>
    <row r="260" spans="1:15" ht="33.75" customHeight="1" x14ac:dyDescent="0.25">
      <c r="A260" s="8">
        <v>511</v>
      </c>
      <c r="B260" s="10" t="s">
        <v>158</v>
      </c>
      <c r="C260" s="24">
        <v>43466</v>
      </c>
      <c r="E260" s="8">
        <v>227</v>
      </c>
      <c r="F260" s="10" t="s">
        <v>221</v>
      </c>
      <c r="G260" s="10">
        <v>227</v>
      </c>
      <c r="H260" s="24">
        <v>7306</v>
      </c>
      <c r="J260" s="70">
        <v>802210000</v>
      </c>
      <c r="K260" s="25">
        <v>43867.516041666699</v>
      </c>
      <c r="L260" s="10" t="str">
        <f>IFERROR(VLOOKUP(J260,'Produtos RA2018'!$C$2:$D$428,2,FALSE),"")</f>
        <v/>
      </c>
      <c r="M260" s="10" t="str">
        <f t="shared" ref="M260:M323" si="9">IF(L260="",F260,UPPER(L260))</f>
        <v>AVELÃS "CORYLUS SPP.", FRESCAS OU SECAS, COM CASCA</v>
      </c>
      <c r="O260" s="8">
        <f t="shared" ref="O260:O323" si="10">G260</f>
        <v>227</v>
      </c>
    </row>
    <row r="261" spans="1:15" ht="33.75" customHeight="1" x14ac:dyDescent="0.25">
      <c r="A261" s="8">
        <v>511</v>
      </c>
      <c r="B261" s="10" t="s">
        <v>158</v>
      </c>
      <c r="C261" s="24">
        <v>43466</v>
      </c>
      <c r="E261" s="8">
        <v>137</v>
      </c>
      <c r="F261" s="10" t="s">
        <v>222</v>
      </c>
      <c r="G261" s="10">
        <v>137</v>
      </c>
      <c r="H261" s="24">
        <v>7306</v>
      </c>
      <c r="J261" s="70">
        <v>802220000</v>
      </c>
      <c r="K261" s="25">
        <v>43867.516041666699</v>
      </c>
      <c r="L261" s="10" t="str">
        <f>IFERROR(VLOOKUP(J261,'Produtos RA2018'!$C$2:$D$428,2,FALSE),"")</f>
        <v/>
      </c>
      <c r="M261" s="10" t="str">
        <f t="shared" si="9"/>
        <v>AVELÃS "CORYLUS SPP.", FRESCAS OU SECAS, SEM CASCA, MESMO PELADAS</v>
      </c>
      <c r="O261" s="8">
        <f t="shared" si="10"/>
        <v>137</v>
      </c>
    </row>
    <row r="262" spans="1:15" ht="39.75" customHeight="1" x14ac:dyDescent="0.25">
      <c r="A262" s="8">
        <v>511</v>
      </c>
      <c r="B262" s="10" t="s">
        <v>158</v>
      </c>
      <c r="C262" s="24">
        <v>43466</v>
      </c>
      <c r="E262" s="8">
        <v>511</v>
      </c>
      <c r="F262" s="10" t="s">
        <v>223</v>
      </c>
      <c r="G262" s="10">
        <v>511</v>
      </c>
      <c r="H262" s="24">
        <v>7306</v>
      </c>
      <c r="J262" s="70">
        <v>810907501</v>
      </c>
      <c r="K262" s="25">
        <v>43867.516041666699</v>
      </c>
      <c r="L262" s="10" t="str">
        <f>IFERROR(VLOOKUP(J262,'Produtos RA2018'!$C$2:$D$428,2,FALSE),"")</f>
        <v>Baga de Sabugueiro</v>
      </c>
      <c r="M262" s="10" t="str">
        <f t="shared" si="9"/>
        <v>BAGA DE SABUGUEIRO</v>
      </c>
      <c r="O262" s="8">
        <f t="shared" si="10"/>
        <v>511</v>
      </c>
    </row>
    <row r="263" spans="1:15" ht="25.5" customHeight="1" x14ac:dyDescent="0.25">
      <c r="A263" s="8">
        <v>511</v>
      </c>
      <c r="B263" s="10" t="s">
        <v>158</v>
      </c>
      <c r="C263" s="24">
        <v>43466</v>
      </c>
      <c r="E263" s="8">
        <v>690</v>
      </c>
      <c r="F263" s="10" t="s">
        <v>224</v>
      </c>
      <c r="G263" s="10">
        <v>690</v>
      </c>
      <c r="H263" s="24">
        <v>7306</v>
      </c>
      <c r="J263" s="70">
        <v>810900001</v>
      </c>
      <c r="K263" s="25">
        <v>43867.516053240703</v>
      </c>
      <c r="L263" s="10" t="str">
        <f>IFERROR(VLOOKUP(J263,'Produtos RA2018'!$C$2:$D$428,2,FALSE),"")</f>
        <v/>
      </c>
      <c r="M263" s="10" t="str">
        <f t="shared" si="9"/>
        <v>BAGAS GOJI FRESCAS</v>
      </c>
      <c r="O263" s="8">
        <f t="shared" si="10"/>
        <v>690</v>
      </c>
    </row>
    <row r="264" spans="1:15" ht="28.5" customHeight="1" x14ac:dyDescent="0.25">
      <c r="A264" s="8">
        <v>511</v>
      </c>
      <c r="B264" s="10" t="s">
        <v>158</v>
      </c>
      <c r="C264" s="24">
        <v>43466</v>
      </c>
      <c r="E264" s="8">
        <v>186</v>
      </c>
      <c r="F264" s="10" t="s">
        <v>225</v>
      </c>
      <c r="G264" s="10">
        <v>186</v>
      </c>
      <c r="H264" s="24">
        <v>7306</v>
      </c>
      <c r="J264" s="70">
        <v>802410000</v>
      </c>
      <c r="K264" s="25">
        <v>43867.516053240703</v>
      </c>
      <c r="L264" s="10" t="str">
        <f>IFERROR(VLOOKUP(J264,'Produtos RA2018'!$C$2:$D$428,2,FALSE),"")</f>
        <v/>
      </c>
      <c r="M264" s="10" t="str">
        <f t="shared" si="9"/>
        <v>CASTANHAS "CASTANEA SPP.", FRESCAS OU SECAS, COM CASCA</v>
      </c>
      <c r="O264" s="8">
        <f t="shared" si="10"/>
        <v>186</v>
      </c>
    </row>
    <row r="265" spans="1:15" ht="28.5" customHeight="1" x14ac:dyDescent="0.25">
      <c r="A265" s="8">
        <v>511</v>
      </c>
      <c r="B265" s="10" t="s">
        <v>158</v>
      </c>
      <c r="C265" s="24">
        <v>43466</v>
      </c>
      <c r="E265" s="8">
        <v>300</v>
      </c>
      <c r="F265" s="10" t="s">
        <v>226</v>
      </c>
      <c r="G265" s="10">
        <v>300</v>
      </c>
      <c r="H265" s="24">
        <v>7306</v>
      </c>
      <c r="J265" s="70">
        <v>802420000</v>
      </c>
      <c r="K265" s="25">
        <v>43867.516053240703</v>
      </c>
      <c r="L265" s="10" t="str">
        <f>IFERROR(VLOOKUP(J265,'Produtos RA2018'!$C$2:$D$428,2,FALSE),"")</f>
        <v/>
      </c>
      <c r="M265" s="10" t="str">
        <f t="shared" si="9"/>
        <v>CASTANHAS "CASTANEA SPP.", FRESCAS OU SECAS, SEM CASCA OU PELADAS</v>
      </c>
      <c r="O265" s="8">
        <f t="shared" si="10"/>
        <v>300</v>
      </c>
    </row>
    <row r="266" spans="1:15" ht="22.5" x14ac:dyDescent="0.25">
      <c r="A266" s="8">
        <v>511</v>
      </c>
      <c r="B266" s="10" t="s">
        <v>158</v>
      </c>
      <c r="C266" s="24">
        <v>43466</v>
      </c>
      <c r="E266" s="8">
        <v>347</v>
      </c>
      <c r="F266" s="10" t="s">
        <v>227</v>
      </c>
      <c r="G266" s="10">
        <v>347</v>
      </c>
      <c r="H266" s="24">
        <v>7306</v>
      </c>
      <c r="J266" s="70">
        <v>809290000</v>
      </c>
      <c r="K266" s="25">
        <v>43867.516064814801</v>
      </c>
      <c r="L266" s="10" t="str">
        <f>IFERROR(VLOOKUP(J266,'Produtos RA2018'!$C$2:$D$428,2,FALSE),"")</f>
        <v>Cerejas</v>
      </c>
      <c r="M266" s="10" t="str">
        <f t="shared" si="9"/>
        <v>CEREJAS</v>
      </c>
      <c r="O266" s="8">
        <f t="shared" si="10"/>
        <v>347</v>
      </c>
    </row>
    <row r="267" spans="1:15" ht="39" customHeight="1" x14ac:dyDescent="0.25">
      <c r="A267" s="8">
        <v>511</v>
      </c>
      <c r="B267" s="10" t="s">
        <v>158</v>
      </c>
      <c r="C267" s="24">
        <v>43466</v>
      </c>
      <c r="E267" s="8">
        <v>269</v>
      </c>
      <c r="F267" s="10" t="s">
        <v>228</v>
      </c>
      <c r="G267" s="10">
        <v>269</v>
      </c>
      <c r="H267" s="24">
        <v>7306</v>
      </c>
      <c r="J267" s="70">
        <v>805000000</v>
      </c>
      <c r="K267" s="25">
        <v>43867.5160763889</v>
      </c>
      <c r="L267" s="10" t="str">
        <f>IFERROR(VLOOKUP(J267,'Produtos RA2018'!$C$2:$D$428,2,FALSE),"")</f>
        <v/>
      </c>
      <c r="M267" s="10" t="str">
        <f t="shared" si="9"/>
        <v>CITRINOS, FRESCOS OU SECOS</v>
      </c>
      <c r="O267" s="8">
        <f t="shared" si="10"/>
        <v>269</v>
      </c>
    </row>
    <row r="268" spans="1:15" ht="65.25" customHeight="1" x14ac:dyDescent="0.25">
      <c r="A268" s="8">
        <v>511</v>
      </c>
      <c r="B268" s="10" t="s">
        <v>158</v>
      </c>
      <c r="C268" s="24">
        <v>43466</v>
      </c>
      <c r="E268" s="8">
        <v>345</v>
      </c>
      <c r="F268" s="10" t="s">
        <v>229</v>
      </c>
      <c r="G268" s="10">
        <v>345</v>
      </c>
      <c r="H268" s="24">
        <v>7306</v>
      </c>
      <c r="J268" s="70">
        <v>805900000</v>
      </c>
      <c r="K268" s="25">
        <v>43867.5160763889</v>
      </c>
      <c r="L268" s="10" t="str">
        <f>IFERROR(VLOOKUP(J268,'Produtos RA2018'!$C$2:$D$428,2,FALSE),"")</f>
        <v/>
      </c>
      <c r="M268" s="10" t="str">
        <f t="shared" si="9"/>
        <v>CITRINOS, FRESCOS OU SECOS (EXCETO LARANJAS, LIMÕES "CITRUS LIMON, CITRUS LIMONUM", E LIMAS "CITRUS AURANTIFOLIA E CITRUS LATIFOLIA", CLEMENTINAS, MONREALES, SATSUMAS, MANDARINAS, WILKINGS, TANGERINAS, TORANJAS E POMELOS)</v>
      </c>
      <c r="O268" s="8">
        <f t="shared" si="10"/>
        <v>345</v>
      </c>
    </row>
    <row r="269" spans="1:15" ht="45" x14ac:dyDescent="0.25">
      <c r="A269" s="8">
        <v>511</v>
      </c>
      <c r="B269" s="10" t="s">
        <v>158</v>
      </c>
      <c r="C269" s="24">
        <v>43466</v>
      </c>
      <c r="E269" s="8">
        <v>302</v>
      </c>
      <c r="F269" s="10" t="s">
        <v>230</v>
      </c>
      <c r="G269" s="10">
        <v>302</v>
      </c>
      <c r="H269" s="24">
        <v>7306</v>
      </c>
      <c r="J269" s="70">
        <v>805209000</v>
      </c>
      <c r="K269" s="25">
        <v>43867.5160763889</v>
      </c>
      <c r="L269" s="10" t="str">
        <f>IFERROR(VLOOKUP(J269,'Produtos RA2018'!$C$2:$D$428,2,FALSE),"")</f>
        <v/>
      </c>
      <c r="M269" s="10" t="str">
        <f t="shared" si="9"/>
        <v>CITRINOS HÍBRIDOS, FRESCOS OU SECOS (EXCETO CLEMENTINAS, MONREALES, SATSUMAS, MANDARINAS, WILKINGS E TANGERINAS)</v>
      </c>
      <c r="O269" s="8">
        <f t="shared" si="10"/>
        <v>302</v>
      </c>
    </row>
    <row r="270" spans="1:15" x14ac:dyDescent="0.25">
      <c r="A270" s="8">
        <v>511</v>
      </c>
      <c r="B270" s="10" t="s">
        <v>158</v>
      </c>
      <c r="C270" s="24">
        <v>43466</v>
      </c>
      <c r="E270" s="8">
        <v>229</v>
      </c>
      <c r="F270" s="10" t="s">
        <v>231</v>
      </c>
      <c r="G270" s="10">
        <v>229</v>
      </c>
      <c r="H270" s="24">
        <v>7306</v>
      </c>
      <c r="J270" s="70">
        <v>805201000</v>
      </c>
      <c r="K270" s="25">
        <v>43867.5160763889</v>
      </c>
      <c r="L270" s="10" t="str">
        <f>IFERROR(VLOOKUP(J270,'Produtos RA2018'!$C$2:$D$428,2,FALSE),"")</f>
        <v/>
      </c>
      <c r="M270" s="10" t="str">
        <f t="shared" si="9"/>
        <v>CLEMENTINAS, FRESCAS OU SECAS</v>
      </c>
      <c r="O270" s="8">
        <f t="shared" si="10"/>
        <v>229</v>
      </c>
    </row>
    <row r="271" spans="1:15" x14ac:dyDescent="0.25">
      <c r="A271" s="8">
        <v>511</v>
      </c>
      <c r="B271" s="10" t="s">
        <v>158</v>
      </c>
      <c r="C271" s="24">
        <v>43466</v>
      </c>
      <c r="E271" s="8">
        <v>274</v>
      </c>
      <c r="F271" s="10" t="s">
        <v>232</v>
      </c>
      <c r="G271" s="10">
        <v>274</v>
      </c>
      <c r="H271" s="24">
        <v>7306</v>
      </c>
      <c r="J271" s="70">
        <v>809100000</v>
      </c>
      <c r="K271" s="25">
        <v>43867.5160763889</v>
      </c>
      <c r="L271" s="10" t="str">
        <f>IFERROR(VLOOKUP(J271,'Produtos RA2018'!$C$2:$D$428,2,FALSE),"")</f>
        <v>Damascos</v>
      </c>
      <c r="M271" s="10" t="str">
        <f t="shared" si="9"/>
        <v>DAMASCOS</v>
      </c>
      <c r="O271" s="8">
        <f t="shared" si="10"/>
        <v>274</v>
      </c>
    </row>
    <row r="272" spans="1:15" x14ac:dyDescent="0.25">
      <c r="A272" s="8">
        <v>511</v>
      </c>
      <c r="B272" s="10" t="s">
        <v>158</v>
      </c>
      <c r="C272" s="24">
        <v>43466</v>
      </c>
      <c r="E272" s="8">
        <v>230</v>
      </c>
      <c r="F272" s="10" t="s">
        <v>233</v>
      </c>
      <c r="G272" s="10">
        <v>230</v>
      </c>
      <c r="H272" s="24">
        <v>7306</v>
      </c>
      <c r="J272" s="70">
        <v>810700000</v>
      </c>
      <c r="K272" s="25">
        <v>43867.5160763889</v>
      </c>
      <c r="L272" s="10" t="str">
        <f>IFERROR(VLOOKUP(J272,'Produtos RA2018'!$C$2:$D$428,2,FALSE),"")</f>
        <v/>
      </c>
      <c r="M272" s="10" t="str">
        <f t="shared" si="9"/>
        <v>DIÓSPIROS, FRESCOS</v>
      </c>
      <c r="O272" s="8">
        <f t="shared" si="10"/>
        <v>230</v>
      </c>
    </row>
    <row r="273" spans="1:15" x14ac:dyDescent="0.25">
      <c r="A273" s="8">
        <v>511</v>
      </c>
      <c r="B273" s="10" t="s">
        <v>158</v>
      </c>
      <c r="C273" s="24">
        <v>43466</v>
      </c>
      <c r="E273" s="8">
        <v>194</v>
      </c>
      <c r="F273" s="10" t="s">
        <v>234</v>
      </c>
      <c r="G273" s="10">
        <v>194</v>
      </c>
      <c r="H273" s="24">
        <v>7306</v>
      </c>
      <c r="J273" s="70">
        <v>810600000</v>
      </c>
      <c r="K273" s="25">
        <v>43867.516087962998</v>
      </c>
      <c r="L273" s="10" t="str">
        <f>IFERROR(VLOOKUP(J273,'Produtos RA2018'!$C$2:$D$428,2,FALSE),"")</f>
        <v>Duriangos (duriões)</v>
      </c>
      <c r="M273" s="10" t="str">
        <f t="shared" si="9"/>
        <v>DURIANGOS (DURIÕES)</v>
      </c>
      <c r="O273" s="8">
        <f t="shared" si="10"/>
        <v>194</v>
      </c>
    </row>
    <row r="274" spans="1:15" x14ac:dyDescent="0.25">
      <c r="A274" s="8">
        <v>511</v>
      </c>
      <c r="B274" s="10" t="s">
        <v>158</v>
      </c>
      <c r="C274" s="24">
        <v>43466</v>
      </c>
      <c r="E274" s="8">
        <v>105</v>
      </c>
      <c r="F274" s="10" t="s">
        <v>235</v>
      </c>
      <c r="G274" s="10">
        <v>105</v>
      </c>
      <c r="H274" s="24">
        <v>7306</v>
      </c>
      <c r="J274" s="70">
        <v>810907550</v>
      </c>
      <c r="K274" s="25">
        <v>43867.516087962998</v>
      </c>
      <c r="L274" s="10" t="str">
        <f>IFERROR(VLOOKUP(J274,'Produtos RA2018'!$C$2:$D$428,2,FALSE),"")</f>
        <v/>
      </c>
      <c r="M274" s="10" t="str">
        <f t="shared" si="9"/>
        <v>FIGOS CHUMBOS</v>
      </c>
      <c r="O274" s="8">
        <f t="shared" si="10"/>
        <v>105</v>
      </c>
    </row>
    <row r="275" spans="1:15" x14ac:dyDescent="0.25">
      <c r="A275" s="8">
        <v>511</v>
      </c>
      <c r="B275" s="10" t="s">
        <v>158</v>
      </c>
      <c r="C275" s="24">
        <v>43466</v>
      </c>
      <c r="E275" s="8">
        <v>639</v>
      </c>
      <c r="F275" s="10" t="s">
        <v>236</v>
      </c>
      <c r="G275" s="10">
        <v>639</v>
      </c>
      <c r="H275" s="24">
        <v>7306</v>
      </c>
      <c r="J275" s="70">
        <v>810909550</v>
      </c>
      <c r="K275" s="25">
        <v>43867.516087962998</v>
      </c>
      <c r="L275" s="10" t="str">
        <f>IFERROR(VLOOKUP(J275,'Produtos RA2018'!$C$2:$D$428,2,FALSE),"")</f>
        <v/>
      </c>
      <c r="M275" s="10" t="str">
        <f t="shared" si="9"/>
        <v>FIGOS DA INDIA</v>
      </c>
      <c r="O275" s="8">
        <f t="shared" si="10"/>
        <v>639</v>
      </c>
    </row>
    <row r="276" spans="1:15" x14ac:dyDescent="0.25">
      <c r="A276" s="8">
        <v>511</v>
      </c>
      <c r="B276" s="10" t="s">
        <v>158</v>
      </c>
      <c r="C276" s="24">
        <v>43466</v>
      </c>
      <c r="E276" s="8">
        <v>388</v>
      </c>
      <c r="F276" s="10" t="s">
        <v>237</v>
      </c>
      <c r="G276" s="10">
        <v>388</v>
      </c>
      <c r="H276" s="24">
        <v>7306</v>
      </c>
      <c r="J276" s="70">
        <v>804201000</v>
      </c>
      <c r="K276" s="25">
        <v>43867.516099537002</v>
      </c>
      <c r="L276" s="10" t="str">
        <f>IFERROR(VLOOKUP(J276,'Produtos RA2018'!$C$2:$D$428,2,FALSE),"")</f>
        <v>Figos, frescos</v>
      </c>
      <c r="M276" s="10" t="str">
        <f t="shared" si="9"/>
        <v>FIGOS, FRESCOS</v>
      </c>
      <c r="O276" s="8">
        <f t="shared" si="10"/>
        <v>388</v>
      </c>
    </row>
    <row r="277" spans="1:15" x14ac:dyDescent="0.25">
      <c r="A277" s="8">
        <v>511</v>
      </c>
      <c r="B277" s="10" t="s">
        <v>158</v>
      </c>
      <c r="C277" s="24">
        <v>43466</v>
      </c>
      <c r="E277" s="8">
        <v>103</v>
      </c>
      <c r="F277" s="10" t="s">
        <v>238</v>
      </c>
      <c r="G277" s="10">
        <v>103</v>
      </c>
      <c r="H277" s="24">
        <v>7306</v>
      </c>
      <c r="J277" s="70">
        <v>810201000</v>
      </c>
      <c r="K277" s="25">
        <v>43867.516099537002</v>
      </c>
      <c r="L277" s="10" t="str">
        <f>IFERROR(VLOOKUP(J277,'Produtos RA2018'!$C$2:$D$428,2,FALSE),"")</f>
        <v/>
      </c>
      <c r="M277" s="10" t="str">
        <f t="shared" si="9"/>
        <v>FRAMBOESAS, FRESCAS</v>
      </c>
      <c r="O277" s="8">
        <f t="shared" si="10"/>
        <v>103</v>
      </c>
    </row>
    <row r="278" spans="1:15" ht="33.75" x14ac:dyDescent="0.25">
      <c r="A278" s="8">
        <v>511</v>
      </c>
      <c r="B278" s="10" t="s">
        <v>158</v>
      </c>
      <c r="C278" s="24">
        <v>43466</v>
      </c>
      <c r="E278" s="8">
        <v>349</v>
      </c>
      <c r="F278" s="10" t="s">
        <v>239</v>
      </c>
      <c r="G278" s="10">
        <v>349</v>
      </c>
      <c r="H278" s="24">
        <v>7306</v>
      </c>
      <c r="J278" s="70">
        <v>810409000</v>
      </c>
      <c r="K278" s="25">
        <v>43867.516099537002</v>
      </c>
      <c r="L278" s="10" t="str">
        <f>IFERROR(VLOOKUP(J278,'Produtos RA2018'!$C$2:$D$428,2,FALSE),"")</f>
        <v/>
      </c>
      <c r="M278" s="10" t="str">
        <f t="shared" si="9"/>
        <v>FRUTAS DO GÉNERO "VACCINIUM", FRESCAS (EXCETO AS DO "VITIS IDAEA, MYRTILLUS, MACROCARPON E CORYMBOSUM)</v>
      </c>
      <c r="O278" s="8">
        <f t="shared" si="10"/>
        <v>349</v>
      </c>
    </row>
    <row r="279" spans="1:15" ht="109.5" customHeight="1" x14ac:dyDescent="0.25">
      <c r="A279" s="8">
        <v>511</v>
      </c>
      <c r="B279" s="10" t="s">
        <v>158</v>
      </c>
      <c r="C279" s="24">
        <v>43466</v>
      </c>
      <c r="E279" s="8">
        <v>393</v>
      </c>
      <c r="F279" s="10" t="s">
        <v>240</v>
      </c>
      <c r="G279" s="10">
        <v>393</v>
      </c>
      <c r="H279" s="24">
        <v>7306</v>
      </c>
      <c r="J279" s="70">
        <v>810900000</v>
      </c>
      <c r="K279" s="25">
        <v>43867.516099537002</v>
      </c>
      <c r="L279" s="10" t="str">
        <f>IFERROR(VLOOKUP(J279,'Produtos RA2018'!$C$2:$D$428,2,FALSE),"")</f>
        <v/>
      </c>
      <c r="M279" s="10" t="str">
        <f t="shared" si="9"/>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
      <c r="O279" s="8">
        <f t="shared" si="10"/>
        <v>393</v>
      </c>
    </row>
    <row r="280" spans="1:15" ht="22.5" x14ac:dyDescent="0.25">
      <c r="A280" s="8">
        <v>511</v>
      </c>
      <c r="B280" s="10" t="s">
        <v>158</v>
      </c>
      <c r="C280" s="24">
        <v>43466</v>
      </c>
      <c r="E280" s="8">
        <v>392</v>
      </c>
      <c r="F280" s="10" t="s">
        <v>241</v>
      </c>
      <c r="G280" s="10">
        <v>392</v>
      </c>
      <c r="H280" s="24">
        <v>7306</v>
      </c>
      <c r="J280" s="70">
        <v>810405000</v>
      </c>
      <c r="K280" s="25">
        <v>43867.516099537002</v>
      </c>
      <c r="L280" s="10" t="str">
        <f>IFERROR(VLOOKUP(J280,'Produtos RA2018'!$C$2:$D$428,2,FALSE),"")</f>
        <v/>
      </c>
      <c r="M280" s="10" t="str">
        <f t="shared" si="9"/>
        <v>FRUTOS "VACCINIUM MACROCARPON" E VACCINIUM CORYMBOSUM", FRESCOS</v>
      </c>
      <c r="O280" s="8">
        <f t="shared" si="10"/>
        <v>392</v>
      </c>
    </row>
    <row r="281" spans="1:15" x14ac:dyDescent="0.25">
      <c r="A281" s="8">
        <v>511</v>
      </c>
      <c r="B281" s="10" t="s">
        <v>158</v>
      </c>
      <c r="C281" s="24">
        <v>43466</v>
      </c>
      <c r="E281" s="8">
        <v>390</v>
      </c>
      <c r="F281" s="10" t="s">
        <v>242</v>
      </c>
      <c r="G281" s="10">
        <v>390</v>
      </c>
      <c r="H281" s="24">
        <v>7306</v>
      </c>
      <c r="J281" s="70">
        <v>809210000</v>
      </c>
      <c r="K281" s="25">
        <v>43867.516099537002</v>
      </c>
      <c r="L281" s="10" t="str">
        <f>IFERROR(VLOOKUP(J281,'Produtos RA2018'!$C$2:$D$428,2,FALSE),"")</f>
        <v/>
      </c>
      <c r="M281" s="10" t="str">
        <f t="shared" si="9"/>
        <v>GINJAS (PRUNUS CERASUS), FRESCAS</v>
      </c>
      <c r="O281" s="8">
        <f t="shared" si="10"/>
        <v>390</v>
      </c>
    </row>
    <row r="282" spans="1:15" x14ac:dyDescent="0.25">
      <c r="A282" s="8">
        <v>511</v>
      </c>
      <c r="B282" s="10" t="s">
        <v>158</v>
      </c>
      <c r="C282" s="24">
        <v>43466</v>
      </c>
      <c r="E282" s="8">
        <v>301</v>
      </c>
      <c r="F282" s="10" t="s">
        <v>243</v>
      </c>
      <c r="G282" s="10">
        <v>301</v>
      </c>
      <c r="H282" s="24">
        <v>7306</v>
      </c>
      <c r="J282" s="70">
        <v>804500000</v>
      </c>
      <c r="K282" s="25">
        <v>43867.516099537002</v>
      </c>
      <c r="L282" s="10" t="str">
        <f>IFERROR(VLOOKUP(J282,'Produtos RA2018'!$C$2:$D$428,2,FALSE),"")</f>
        <v>Goiabas, mangas e mangostões</v>
      </c>
      <c r="M282" s="10" t="str">
        <f t="shared" si="9"/>
        <v>GOIABAS, MANGAS E MANGOSTÕES</v>
      </c>
      <c r="O282" s="8">
        <f t="shared" si="10"/>
        <v>301</v>
      </c>
    </row>
    <row r="283" spans="1:15" x14ac:dyDescent="0.25">
      <c r="A283" s="8">
        <v>511</v>
      </c>
      <c r="B283" s="10" t="s">
        <v>158</v>
      </c>
      <c r="C283" s="24">
        <v>43466</v>
      </c>
      <c r="E283" s="8">
        <v>143</v>
      </c>
      <c r="F283" s="10" t="s">
        <v>244</v>
      </c>
      <c r="G283" s="10">
        <v>143</v>
      </c>
      <c r="H283" s="24">
        <v>7306</v>
      </c>
      <c r="J283" s="70">
        <v>810300000</v>
      </c>
      <c r="K283" s="25">
        <v>43867.516099537002</v>
      </c>
      <c r="L283" s="10" t="str">
        <f>IFERROR(VLOOKUP(J283,'Produtos RA2018'!$C$2:$D$428,2,FALSE),"")</f>
        <v/>
      </c>
      <c r="M283" s="10" t="str">
        <f t="shared" si="9"/>
        <v>GROSELHAS, INCUINDO O CASSIS, FRESCAS</v>
      </c>
      <c r="O283" s="8">
        <f t="shared" si="10"/>
        <v>143</v>
      </c>
    </row>
    <row r="284" spans="1:15" x14ac:dyDescent="0.25">
      <c r="A284" s="8">
        <v>511</v>
      </c>
      <c r="B284" s="10" t="s">
        <v>158</v>
      </c>
      <c r="C284" s="24">
        <v>43466</v>
      </c>
      <c r="E284" s="8">
        <v>270</v>
      </c>
      <c r="F284" s="10" t="s">
        <v>245</v>
      </c>
      <c r="G284" s="10">
        <v>270</v>
      </c>
      <c r="H284" s="24">
        <v>7306</v>
      </c>
      <c r="J284" s="70">
        <v>805100000</v>
      </c>
      <c r="K284" s="25">
        <v>43867.516099537002</v>
      </c>
      <c r="L284" s="10" t="str">
        <f>IFERROR(VLOOKUP(J284,'Produtos RA2018'!$C$2:$D$428,2,FALSE),"")</f>
        <v>Laranjas</v>
      </c>
      <c r="M284" s="10" t="str">
        <f t="shared" si="9"/>
        <v>LARANJAS</v>
      </c>
      <c r="O284" s="8">
        <f t="shared" si="10"/>
        <v>270</v>
      </c>
    </row>
    <row r="285" spans="1:15" ht="22.5" x14ac:dyDescent="0.25">
      <c r="A285" s="8">
        <v>511</v>
      </c>
      <c r="B285" s="10" t="s">
        <v>158</v>
      </c>
      <c r="C285" s="24">
        <v>43466</v>
      </c>
      <c r="E285" s="8">
        <v>272</v>
      </c>
      <c r="F285" s="10" t="s">
        <v>246</v>
      </c>
      <c r="G285" s="10">
        <v>272</v>
      </c>
      <c r="H285" s="24">
        <v>7306</v>
      </c>
      <c r="J285" s="70">
        <v>805509000</v>
      </c>
      <c r="K285" s="25">
        <v>43867.516111111101</v>
      </c>
      <c r="L285" s="10" t="str">
        <f>IFERROR(VLOOKUP(J285,'Produtos RA2018'!$C$2:$D$428,2,FALSE),"")</f>
        <v/>
      </c>
      <c r="M285" s="10" t="str">
        <f t="shared" si="9"/>
        <v>LIMAS "CITRUS AURANTIFOLIA, CITRUS LATIFOLIA", FRESCAS OU SECAS</v>
      </c>
      <c r="O285" s="8">
        <f t="shared" si="10"/>
        <v>272</v>
      </c>
    </row>
    <row r="286" spans="1:15" ht="33.75" x14ac:dyDescent="0.25">
      <c r="A286" s="8">
        <v>511</v>
      </c>
      <c r="B286" s="10" t="s">
        <v>158</v>
      </c>
      <c r="C286" s="24">
        <v>43466</v>
      </c>
      <c r="E286" s="8">
        <v>99</v>
      </c>
      <c r="F286" s="10" t="s">
        <v>247</v>
      </c>
      <c r="G286" s="10">
        <v>99</v>
      </c>
      <c r="H286" s="24">
        <v>7306</v>
      </c>
      <c r="J286" s="70">
        <v>805501000</v>
      </c>
      <c r="K286" s="25">
        <v>43867.516111111101</v>
      </c>
      <c r="L286" s="10" t="str">
        <f>IFERROR(VLOOKUP(J286,'Produtos RA2018'!$C$2:$D$428,2,FALSE),"")</f>
        <v>Limões (Citrus limon, Citrus limonum) e limas (Citrus aurantifolia, Citrus latifolia)</v>
      </c>
      <c r="M286" s="10" t="str">
        <f t="shared" si="9"/>
        <v>LIMÕES (CITRUS LIMON, CITRUS LIMONUM) E LIMAS (CITRUS AURANTIFOLIA, CITRUS LATIFOLIA)</v>
      </c>
      <c r="O286" s="8">
        <f t="shared" si="10"/>
        <v>99</v>
      </c>
    </row>
    <row r="287" spans="1:15" x14ac:dyDescent="0.25">
      <c r="A287" s="8">
        <v>511</v>
      </c>
      <c r="B287" s="10" t="s">
        <v>158</v>
      </c>
      <c r="C287" s="24">
        <v>43466</v>
      </c>
      <c r="E287" s="8">
        <v>142</v>
      </c>
      <c r="F287" s="10" t="s">
        <v>248</v>
      </c>
      <c r="G287" s="10">
        <v>142</v>
      </c>
      <c r="H287" s="24">
        <v>7306</v>
      </c>
      <c r="J287" s="70">
        <v>808100000</v>
      </c>
      <c r="K287" s="25">
        <v>43867.516111111101</v>
      </c>
      <c r="L287" s="10" t="str">
        <f>IFERROR(VLOOKUP(J287,'Produtos RA2018'!$C$2:$D$428,2,FALSE),"")</f>
        <v>Maçãs</v>
      </c>
      <c r="M287" s="10" t="str">
        <f t="shared" si="9"/>
        <v>MAÇÃS</v>
      </c>
      <c r="O287" s="8">
        <f t="shared" si="10"/>
        <v>142</v>
      </c>
    </row>
    <row r="288" spans="1:15" x14ac:dyDescent="0.25">
      <c r="A288" s="8">
        <v>511</v>
      </c>
      <c r="B288" s="10" t="s">
        <v>158</v>
      </c>
      <c r="C288" s="24">
        <v>43466</v>
      </c>
      <c r="E288" s="8">
        <v>96</v>
      </c>
      <c r="F288" s="10" t="s">
        <v>249</v>
      </c>
      <c r="G288" s="10">
        <v>96</v>
      </c>
      <c r="H288" s="24">
        <v>7306</v>
      </c>
      <c r="J288" s="70">
        <v>805205000</v>
      </c>
      <c r="K288" s="25">
        <v>43867.516111111101</v>
      </c>
      <c r="L288" s="10" t="str">
        <f>IFERROR(VLOOKUP(J288,'Produtos RA2018'!$C$2:$D$428,2,FALSE),"")</f>
        <v/>
      </c>
      <c r="M288" s="10" t="str">
        <f t="shared" si="9"/>
        <v>MANDARINAS E WILKINGS, FRESCAS OU SECAS</v>
      </c>
      <c r="O288" s="8">
        <f t="shared" si="10"/>
        <v>96</v>
      </c>
    </row>
    <row r="289" spans="1:15" x14ac:dyDescent="0.25">
      <c r="A289" s="8">
        <v>511</v>
      </c>
      <c r="B289" s="10" t="s">
        <v>158</v>
      </c>
      <c r="C289" s="24">
        <v>43466</v>
      </c>
      <c r="E289" s="8">
        <v>140</v>
      </c>
      <c r="F289" s="10" t="s">
        <v>250</v>
      </c>
      <c r="G289" s="10">
        <v>140</v>
      </c>
      <c r="H289" s="24">
        <v>7306</v>
      </c>
      <c r="J289" s="70">
        <v>805205007</v>
      </c>
      <c r="K289" s="25">
        <v>43867.5161226852</v>
      </c>
      <c r="L289" s="10" t="str">
        <f>IFERROR(VLOOKUP(J289,'Produtos RA2018'!$C$2:$D$428,2,FALSE),"")</f>
        <v/>
      </c>
      <c r="M289" s="10" t="str">
        <f t="shared" si="9"/>
        <v>MANDARINAS FRESCAS OU SECAS</v>
      </c>
      <c r="O289" s="8">
        <f t="shared" si="10"/>
        <v>140</v>
      </c>
    </row>
    <row r="290" spans="1:15" x14ac:dyDescent="0.25">
      <c r="A290" s="8">
        <v>511</v>
      </c>
      <c r="B290" s="10" t="s">
        <v>158</v>
      </c>
      <c r="C290" s="24">
        <v>43466</v>
      </c>
      <c r="E290" s="8">
        <v>101</v>
      </c>
      <c r="F290" s="10" t="s">
        <v>251</v>
      </c>
      <c r="G290" s="10">
        <v>101</v>
      </c>
      <c r="H290" s="24">
        <v>7306</v>
      </c>
      <c r="J290" s="70">
        <v>808400000</v>
      </c>
      <c r="K290" s="25">
        <v>43867.5161226852</v>
      </c>
      <c r="L290" s="10" t="str">
        <f>IFERROR(VLOOKUP(J290,'Produtos RA2018'!$C$2:$D$428,2,FALSE),"")</f>
        <v>Marmelos</v>
      </c>
      <c r="M290" s="10" t="str">
        <f t="shared" si="9"/>
        <v>MARMELOS</v>
      </c>
      <c r="O290" s="8">
        <f t="shared" si="10"/>
        <v>101</v>
      </c>
    </row>
    <row r="291" spans="1:15" x14ac:dyDescent="0.25">
      <c r="A291" s="8">
        <v>511</v>
      </c>
      <c r="B291" s="10" t="s">
        <v>158</v>
      </c>
      <c r="C291" s="24">
        <v>43466</v>
      </c>
      <c r="E291" s="8">
        <v>512</v>
      </c>
      <c r="F291" s="10" t="s">
        <v>252</v>
      </c>
      <c r="G291" s="10">
        <v>512</v>
      </c>
      <c r="H291" s="24">
        <v>7306</v>
      </c>
      <c r="J291" s="70">
        <v>810907502</v>
      </c>
      <c r="K291" s="25">
        <v>43867.5161226852</v>
      </c>
      <c r="L291" s="10" t="str">
        <f>IFERROR(VLOOKUP(J291,'Produtos RA2018'!$C$2:$D$428,2,FALSE),"")</f>
        <v>Medronho</v>
      </c>
      <c r="M291" s="10" t="str">
        <f t="shared" si="9"/>
        <v>MEDRONHO</v>
      </c>
      <c r="O291" s="8">
        <f t="shared" si="10"/>
        <v>512</v>
      </c>
    </row>
    <row r="292" spans="1:15" x14ac:dyDescent="0.25">
      <c r="A292" s="8">
        <v>511</v>
      </c>
      <c r="B292" s="10" t="s">
        <v>158</v>
      </c>
      <c r="C292" s="24">
        <v>43466</v>
      </c>
      <c r="E292" s="8">
        <v>273</v>
      </c>
      <c r="F292" s="10" t="s">
        <v>253</v>
      </c>
      <c r="G292" s="10">
        <v>273</v>
      </c>
      <c r="H292" s="24">
        <v>7306</v>
      </c>
      <c r="J292" s="70">
        <v>807110000</v>
      </c>
      <c r="K292" s="25">
        <v>43867.5161226852</v>
      </c>
      <c r="L292" s="10" t="str">
        <f>IFERROR(VLOOKUP(J292,'Produtos RA2018'!$C$2:$D$428,2,FALSE),"")</f>
        <v>Melancias</v>
      </c>
      <c r="M292" s="10" t="str">
        <f t="shared" si="9"/>
        <v>MELANCIAS</v>
      </c>
      <c r="O292" s="8">
        <f t="shared" si="10"/>
        <v>273</v>
      </c>
    </row>
    <row r="293" spans="1:15" ht="30" customHeight="1" x14ac:dyDescent="0.25">
      <c r="A293" s="8">
        <v>511</v>
      </c>
      <c r="B293" s="10" t="s">
        <v>158</v>
      </c>
      <c r="C293" s="24">
        <v>43466</v>
      </c>
      <c r="E293" s="8">
        <v>346</v>
      </c>
      <c r="F293" s="10" t="s">
        <v>254</v>
      </c>
      <c r="G293" s="10">
        <v>346</v>
      </c>
      <c r="H293" s="24">
        <v>7306</v>
      </c>
      <c r="J293" s="70">
        <v>807190000</v>
      </c>
      <c r="K293" s="25">
        <v>43867.5161226852</v>
      </c>
      <c r="L293" s="10" t="str">
        <f>IFERROR(VLOOKUP(J293,'Produtos RA2018'!$C$2:$D$428,2,FALSE),"")</f>
        <v/>
      </c>
      <c r="M293" s="10" t="str">
        <f t="shared" si="9"/>
        <v>MELÕES FRESCOS</v>
      </c>
      <c r="O293" s="8">
        <f t="shared" si="10"/>
        <v>346</v>
      </c>
    </row>
    <row r="294" spans="1:15" ht="22.5" x14ac:dyDescent="0.25">
      <c r="A294" s="8">
        <v>511</v>
      </c>
      <c r="B294" s="10" t="s">
        <v>158</v>
      </c>
      <c r="C294" s="24">
        <v>43466</v>
      </c>
      <c r="E294" s="8">
        <v>193</v>
      </c>
      <c r="F294" s="10" t="s">
        <v>255</v>
      </c>
      <c r="G294" s="10">
        <v>193</v>
      </c>
      <c r="H294" s="24">
        <v>7306</v>
      </c>
      <c r="J294" s="70">
        <v>810403000</v>
      </c>
      <c r="K294" s="25">
        <v>43867.5161226852</v>
      </c>
      <c r="L294" s="10" t="str">
        <f>IFERROR(VLOOKUP(J294,'Produtos RA2018'!$C$2:$D$428,2,FALSE),"")</f>
        <v/>
      </c>
      <c r="M294" s="10" t="str">
        <f t="shared" si="9"/>
        <v>MIRTILOS "FRUTOS DO VACCINIUM MYRTILLUS", FRESCOS</v>
      </c>
      <c r="O294" s="8">
        <f t="shared" si="10"/>
        <v>193</v>
      </c>
    </row>
    <row r="295" spans="1:15" ht="45" x14ac:dyDescent="0.25">
      <c r="A295" s="8">
        <v>511</v>
      </c>
      <c r="B295" s="10" t="s">
        <v>158</v>
      </c>
      <c r="C295" s="24">
        <v>43466</v>
      </c>
      <c r="E295" s="8">
        <v>231</v>
      </c>
      <c r="F295" s="10" t="s">
        <v>256</v>
      </c>
      <c r="G295" s="10">
        <v>231</v>
      </c>
      <c r="H295" s="24">
        <v>7306</v>
      </c>
      <c r="J295" s="70">
        <v>813503100</v>
      </c>
      <c r="K295" s="25">
        <v>43867.5161226852</v>
      </c>
      <c r="L295" s="10" t="str">
        <f>IFERROR(VLOOKUP(J295,'Produtos RA2018'!$C$2:$D$428,2,FALSE),"")</f>
        <v/>
      </c>
      <c r="M295" s="10" t="str">
        <f t="shared" si="9"/>
        <v>MISTURAS CONSTITUÍDAS EXCLUSIVAMENTE DE COCOS, CASTANHAS DE CAJU E DO BRASIL, NOZES DE ARECA (OU DE BÉTEL), DE COLA E DE MACADÂMIA, SECOS</v>
      </c>
      <c r="O295" s="8">
        <f t="shared" si="10"/>
        <v>231</v>
      </c>
    </row>
    <row r="296" spans="1:15" ht="56.25" x14ac:dyDescent="0.25">
      <c r="A296" s="8">
        <v>511</v>
      </c>
      <c r="B296" s="10" t="s">
        <v>158</v>
      </c>
      <c r="C296" s="24">
        <v>43466</v>
      </c>
      <c r="E296" s="8">
        <v>145</v>
      </c>
      <c r="F296" s="10" t="s">
        <v>257</v>
      </c>
      <c r="G296" s="10">
        <v>145</v>
      </c>
      <c r="H296" s="24">
        <v>7306</v>
      </c>
      <c r="J296" s="70">
        <v>813503900</v>
      </c>
      <c r="K296" s="25">
        <v>43867.5161226852</v>
      </c>
      <c r="L296" s="10" t="str">
        <f>IFERROR(VLOOKUP(J296,'Produtos RA2018'!$C$2:$D$428,2,FALSE),"")</f>
        <v xml:space="preserve">Misturas constituídas exclusivamente de frutas de casca rija das posições 0801 e 0802 </v>
      </c>
      <c r="M296" s="10" t="str">
        <f t="shared" si="9"/>
        <v xml:space="preserve">MISTURAS CONSTITUÍDAS EXCLUSIVAMENTE DE FRUTAS DE CASCA RIJA DAS POSIÇÕES 0801 E 0802 </v>
      </c>
      <c r="O296" s="8">
        <f t="shared" si="10"/>
        <v>145</v>
      </c>
    </row>
    <row r="297" spans="1:15" x14ac:dyDescent="0.25">
      <c r="A297" s="8">
        <v>511</v>
      </c>
      <c r="B297" s="10" t="s">
        <v>158</v>
      </c>
      <c r="C297" s="24">
        <v>43466</v>
      </c>
      <c r="E297" s="8">
        <v>139</v>
      </c>
      <c r="F297" s="10" t="s">
        <v>258</v>
      </c>
      <c r="G297" s="10">
        <v>139</v>
      </c>
      <c r="H297" s="24">
        <v>7306</v>
      </c>
      <c r="J297" s="70">
        <v>805203000</v>
      </c>
      <c r="K297" s="25">
        <v>43867.5161226852</v>
      </c>
      <c r="L297" s="10" t="str">
        <f>IFERROR(VLOOKUP(J297,'Produtos RA2018'!$C$2:$D$428,2,FALSE),"")</f>
        <v/>
      </c>
      <c r="M297" s="10" t="str">
        <f t="shared" si="9"/>
        <v>MONREALES E SATSUMAS, FRESCAS OU SECAS</v>
      </c>
      <c r="O297" s="8">
        <f t="shared" si="10"/>
        <v>139</v>
      </c>
    </row>
    <row r="298" spans="1:15" x14ac:dyDescent="0.25">
      <c r="A298" s="8">
        <v>511</v>
      </c>
      <c r="B298" s="10" t="s">
        <v>158</v>
      </c>
      <c r="C298" s="24">
        <v>43466</v>
      </c>
      <c r="E298" s="8">
        <v>192</v>
      </c>
      <c r="F298" s="10" t="s">
        <v>259</v>
      </c>
      <c r="G298" s="10">
        <v>192</v>
      </c>
      <c r="H298" s="24">
        <v>7306</v>
      </c>
      <c r="J298" s="70">
        <v>810100000</v>
      </c>
      <c r="K298" s="25">
        <v>43867.516134259298</v>
      </c>
      <c r="L298" s="10" t="str">
        <f>IFERROR(VLOOKUP(J298,'Produtos RA2018'!$C$2:$D$428,2,FALSE),"")</f>
        <v>Morangos</v>
      </c>
      <c r="M298" s="10" t="str">
        <f t="shared" si="9"/>
        <v>MORANGOS</v>
      </c>
      <c r="O298" s="8">
        <f t="shared" si="10"/>
        <v>192</v>
      </c>
    </row>
    <row r="299" spans="1:15" x14ac:dyDescent="0.25">
      <c r="A299" s="8">
        <v>511</v>
      </c>
      <c r="B299" s="10" t="s">
        <v>158</v>
      </c>
      <c r="C299" s="24">
        <v>43466</v>
      </c>
      <c r="E299" s="8">
        <v>348</v>
      </c>
      <c r="F299" s="10" t="s">
        <v>260</v>
      </c>
      <c r="G299" s="10">
        <v>348</v>
      </c>
      <c r="H299" s="24">
        <v>7306</v>
      </c>
      <c r="J299" s="70">
        <v>809301000</v>
      </c>
      <c r="K299" s="25">
        <v>43867.516157407401</v>
      </c>
      <c r="L299" s="10" t="str">
        <f>IFERROR(VLOOKUP(J299,'Produtos RA2018'!$C$2:$D$428,2,FALSE),"")</f>
        <v>Nectarinas</v>
      </c>
      <c r="M299" s="10" t="str">
        <f t="shared" si="9"/>
        <v>NECTARINAS</v>
      </c>
      <c r="O299" s="8">
        <f t="shared" si="10"/>
        <v>348</v>
      </c>
    </row>
    <row r="300" spans="1:15" x14ac:dyDescent="0.25">
      <c r="A300" s="8">
        <v>511</v>
      </c>
      <c r="B300" s="10" t="s">
        <v>158</v>
      </c>
      <c r="C300" s="24">
        <v>43466</v>
      </c>
      <c r="E300" s="8">
        <v>307</v>
      </c>
      <c r="F300" s="10" t="s">
        <v>261</v>
      </c>
      <c r="G300" s="10">
        <v>307</v>
      </c>
      <c r="H300" s="24">
        <v>7306</v>
      </c>
      <c r="J300" s="70">
        <v>810907560</v>
      </c>
      <c r="K300" s="25">
        <v>43867.516157407401</v>
      </c>
      <c r="L300" s="10" t="str">
        <f>IFERROR(VLOOKUP(J300,'Produtos RA2018'!$C$2:$D$428,2,FALSE),"")</f>
        <v/>
      </c>
      <c r="M300" s="10" t="str">
        <f t="shared" si="9"/>
        <v>NÉSPERAS</v>
      </c>
      <c r="O300" s="8">
        <f t="shared" si="10"/>
        <v>307</v>
      </c>
    </row>
    <row r="301" spans="1:15" ht="22.5" x14ac:dyDescent="0.25">
      <c r="A301" s="8">
        <v>511</v>
      </c>
      <c r="B301" s="10" t="s">
        <v>158</v>
      </c>
      <c r="C301" s="24">
        <v>43466</v>
      </c>
      <c r="E301" s="8">
        <v>387</v>
      </c>
      <c r="F301" s="10" t="s">
        <v>262</v>
      </c>
      <c r="G301" s="10">
        <v>387</v>
      </c>
      <c r="H301" s="24">
        <v>7306</v>
      </c>
      <c r="J301" s="70">
        <v>802610000</v>
      </c>
      <c r="K301" s="25">
        <v>43867.516157407401</v>
      </c>
      <c r="L301" s="10" t="str">
        <f>IFERROR(VLOOKUP(J301,'Produtos RA2018'!$C$2:$D$428,2,FALSE),"")</f>
        <v/>
      </c>
      <c r="M301" s="10" t="str">
        <f t="shared" si="9"/>
        <v>NOZ DE MACADÂMIA, FRESCAS OU SECAS, COM CASCA</v>
      </c>
      <c r="O301" s="8">
        <f t="shared" si="10"/>
        <v>387</v>
      </c>
    </row>
    <row r="302" spans="1:15" ht="22.5" x14ac:dyDescent="0.25">
      <c r="A302" s="8">
        <v>511</v>
      </c>
      <c r="B302" s="10" t="s">
        <v>158</v>
      </c>
      <c r="C302" s="24">
        <v>43466</v>
      </c>
      <c r="E302" s="8">
        <v>187</v>
      </c>
      <c r="F302" s="10" t="s">
        <v>263</v>
      </c>
      <c r="G302" s="10">
        <v>187</v>
      </c>
      <c r="H302" s="24">
        <v>7306</v>
      </c>
      <c r="J302" s="70">
        <v>802620000</v>
      </c>
      <c r="K302" s="25">
        <v>43867.516157407401</v>
      </c>
      <c r="L302" s="10" t="str">
        <f>IFERROR(VLOOKUP(J302,'Produtos RA2018'!$C$2:$D$428,2,FALSE),"")</f>
        <v/>
      </c>
      <c r="M302" s="10" t="str">
        <f t="shared" si="9"/>
        <v>NOZ DE MACADÂMIA, FRESCAS OU SECAS, SEM CASCA OU PELADAS</v>
      </c>
      <c r="O302" s="8">
        <f t="shared" si="10"/>
        <v>187</v>
      </c>
    </row>
    <row r="303" spans="1:15" x14ac:dyDescent="0.25">
      <c r="A303" s="8">
        <v>511</v>
      </c>
      <c r="B303" s="10" t="s">
        <v>158</v>
      </c>
      <c r="C303" s="24">
        <v>43466</v>
      </c>
      <c r="E303" s="8">
        <v>185</v>
      </c>
      <c r="F303" s="10" t="s">
        <v>264</v>
      </c>
      <c r="G303" s="10">
        <v>185</v>
      </c>
      <c r="H303" s="24">
        <v>7306</v>
      </c>
      <c r="J303" s="70">
        <v>802310000</v>
      </c>
      <c r="K303" s="25">
        <v>43867.5161689815</v>
      </c>
      <c r="L303" s="10" t="str">
        <f>IFERROR(VLOOKUP(J303,'Produtos RA2018'!$C$2:$D$428,2,FALSE),"")</f>
        <v/>
      </c>
      <c r="M303" s="10" t="str">
        <f t="shared" si="9"/>
        <v>NOZES, FRESCAS OU SECAS, COM CASCA</v>
      </c>
      <c r="O303" s="8">
        <f t="shared" si="10"/>
        <v>185</v>
      </c>
    </row>
    <row r="304" spans="1:15" ht="22.5" x14ac:dyDescent="0.25">
      <c r="A304" s="8">
        <v>511</v>
      </c>
      <c r="B304" s="10" t="s">
        <v>158</v>
      </c>
      <c r="C304" s="24">
        <v>43466</v>
      </c>
      <c r="E304" s="8">
        <v>138</v>
      </c>
      <c r="F304" s="10" t="s">
        <v>265</v>
      </c>
      <c r="G304" s="10">
        <v>138</v>
      </c>
      <c r="H304" s="24">
        <v>7306</v>
      </c>
      <c r="J304" s="70">
        <v>802320000</v>
      </c>
      <c r="K304" s="25">
        <v>43867.5161689815</v>
      </c>
      <c r="L304" s="10" t="str">
        <f>IFERROR(VLOOKUP(J304,'Produtos RA2018'!$C$2:$D$428,2,FALSE),"")</f>
        <v/>
      </c>
      <c r="M304" s="10" t="str">
        <f t="shared" si="9"/>
        <v>NOZES, FRESCAS OU SECAS, SEM CASCA, MESMO PELADAS</v>
      </c>
      <c r="O304" s="8">
        <f t="shared" si="10"/>
        <v>138</v>
      </c>
    </row>
    <row r="305" spans="1:15" ht="22.5" x14ac:dyDescent="0.25">
      <c r="A305" s="8">
        <v>511</v>
      </c>
      <c r="B305" s="10" t="s">
        <v>158</v>
      </c>
      <c r="C305" s="24">
        <v>43466</v>
      </c>
      <c r="E305" s="8">
        <v>188</v>
      </c>
      <c r="F305" s="10" t="s">
        <v>266</v>
      </c>
      <c r="G305" s="10">
        <v>188</v>
      </c>
      <c r="H305" s="24">
        <v>7306</v>
      </c>
      <c r="J305" s="70">
        <v>802901000</v>
      </c>
      <c r="K305" s="25">
        <v>43867.5161689815</v>
      </c>
      <c r="L305" s="10" t="str">
        <f>IFERROR(VLOOKUP(J305,'Produtos RA2018'!$C$2:$D$428,2,FALSE),"")</f>
        <v/>
      </c>
      <c r="M305" s="10" t="str">
        <f t="shared" si="9"/>
        <v>NOZES PÉCAN, FRESCAS OU SECAS, COM OU SEM CASCA OU PELADAS</v>
      </c>
      <c r="O305" s="8">
        <f t="shared" si="10"/>
        <v>188</v>
      </c>
    </row>
    <row r="306" spans="1:15" ht="22.5" x14ac:dyDescent="0.25">
      <c r="A306" s="8">
        <v>511</v>
      </c>
      <c r="B306" s="10" t="s">
        <v>158</v>
      </c>
      <c r="C306" s="24">
        <v>43466</v>
      </c>
      <c r="E306" s="8">
        <v>226</v>
      </c>
      <c r="F306" s="10" t="s">
        <v>267</v>
      </c>
      <c r="G306" s="10">
        <v>226</v>
      </c>
      <c r="H306" s="24">
        <v>7306</v>
      </c>
      <c r="J306" s="70">
        <v>802000000</v>
      </c>
      <c r="K306" s="25">
        <v>43867.5161689815</v>
      </c>
      <c r="L306" s="10" t="str">
        <f>IFERROR(VLOOKUP(J306,'Produtos RA2018'!$C$2:$D$428,2,FALSE),"")</f>
        <v/>
      </c>
      <c r="M306" s="10" t="str">
        <f t="shared" si="9"/>
        <v>OUTROS FRUTOS DE CASCA RIJA, FRESCAS OU SECAS, COM OU SEM CASCA OU PELADAS</v>
      </c>
      <c r="O306" s="8">
        <f t="shared" si="10"/>
        <v>226</v>
      </c>
    </row>
    <row r="307" spans="1:15" x14ac:dyDescent="0.25">
      <c r="A307" s="8">
        <v>511</v>
      </c>
      <c r="B307" s="10" t="s">
        <v>158</v>
      </c>
      <c r="C307" s="24">
        <v>43466</v>
      </c>
      <c r="E307" s="8">
        <v>100</v>
      </c>
      <c r="F307" s="10" t="s">
        <v>268</v>
      </c>
      <c r="G307" s="10">
        <v>100</v>
      </c>
      <c r="H307" s="24">
        <v>7306</v>
      </c>
      <c r="J307" s="70">
        <v>807200000</v>
      </c>
      <c r="K307" s="25">
        <v>43867.5161689815</v>
      </c>
      <c r="L307" s="10" t="str">
        <f>IFERROR(VLOOKUP(J307,'Produtos RA2018'!$C$2:$D$428,2,FALSE),"")</f>
        <v>Papaias (mamões)</v>
      </c>
      <c r="M307" s="10" t="str">
        <f t="shared" si="9"/>
        <v>PAPAIAS (MAMÕES)</v>
      </c>
      <c r="O307" s="8">
        <f t="shared" si="10"/>
        <v>100</v>
      </c>
    </row>
    <row r="308" spans="1:15" x14ac:dyDescent="0.25">
      <c r="A308" s="8">
        <v>511</v>
      </c>
      <c r="B308" s="10" t="s">
        <v>158</v>
      </c>
      <c r="C308" s="24">
        <v>43466</v>
      </c>
      <c r="E308" s="8">
        <v>303</v>
      </c>
      <c r="F308" s="10" t="s">
        <v>269</v>
      </c>
      <c r="G308" s="10">
        <v>303</v>
      </c>
      <c r="H308" s="24">
        <v>7306</v>
      </c>
      <c r="J308" s="70">
        <v>808300000</v>
      </c>
      <c r="K308" s="25">
        <v>43867.5161689815</v>
      </c>
      <c r="L308" s="10" t="str">
        <f>IFERROR(VLOOKUP(J308,'Produtos RA2018'!$C$2:$D$428,2,FALSE),"")</f>
        <v>Pêras</v>
      </c>
      <c r="M308" s="10" t="str">
        <f t="shared" si="9"/>
        <v>PÊRAS</v>
      </c>
      <c r="O308" s="8">
        <f t="shared" si="10"/>
        <v>303</v>
      </c>
    </row>
    <row r="309" spans="1:15" x14ac:dyDescent="0.25">
      <c r="A309" s="8">
        <v>511</v>
      </c>
      <c r="B309" s="10" t="s">
        <v>158</v>
      </c>
      <c r="C309" s="24">
        <v>43466</v>
      </c>
      <c r="E309" s="8">
        <v>304</v>
      </c>
      <c r="F309" s="10" t="s">
        <v>270</v>
      </c>
      <c r="G309" s="10">
        <v>304</v>
      </c>
      <c r="H309" s="24">
        <v>7306</v>
      </c>
      <c r="J309" s="70">
        <v>809309000</v>
      </c>
      <c r="K309" s="25">
        <v>43867.516180555598</v>
      </c>
      <c r="L309" s="10" t="s">
        <v>651</v>
      </c>
      <c r="M309" s="10" t="str">
        <f t="shared" si="9"/>
        <v>OUTROS PÊSSEGOS</v>
      </c>
      <c r="O309" s="8">
        <f t="shared" si="10"/>
        <v>304</v>
      </c>
    </row>
    <row r="310" spans="1:15" x14ac:dyDescent="0.25">
      <c r="A310" s="8">
        <v>511</v>
      </c>
      <c r="B310" s="10" t="s">
        <v>158</v>
      </c>
      <c r="C310" s="24">
        <v>43466</v>
      </c>
      <c r="E310" s="8">
        <v>513</v>
      </c>
      <c r="F310" s="10" t="s">
        <v>271</v>
      </c>
      <c r="G310" s="10">
        <v>513</v>
      </c>
      <c r="H310" s="24">
        <v>7306</v>
      </c>
      <c r="J310" s="70">
        <v>810907503</v>
      </c>
      <c r="K310" s="25">
        <v>43867.516180555598</v>
      </c>
      <c r="L310" s="10" t="str">
        <f>IFERROR(VLOOKUP(J310,'Produtos RA2018'!$C$2:$D$428,2,FALSE),"")</f>
        <v>Physalis</v>
      </c>
      <c r="M310" s="10" t="str">
        <f t="shared" si="9"/>
        <v>PHYSALIS</v>
      </c>
      <c r="O310" s="8">
        <f t="shared" si="10"/>
        <v>513</v>
      </c>
    </row>
    <row r="311" spans="1:15" ht="22.5" x14ac:dyDescent="0.25">
      <c r="A311" s="8">
        <v>511</v>
      </c>
      <c r="B311" s="10" t="s">
        <v>158</v>
      </c>
      <c r="C311" s="24">
        <v>43466</v>
      </c>
      <c r="E311" s="8">
        <v>268</v>
      </c>
      <c r="F311" s="10" t="s">
        <v>272</v>
      </c>
      <c r="G311" s="10">
        <v>268</v>
      </c>
      <c r="H311" s="24">
        <v>7306</v>
      </c>
      <c r="J311" s="70">
        <v>802905000</v>
      </c>
      <c r="K311" s="25">
        <v>43867.516192129602</v>
      </c>
      <c r="L311" s="10" t="str">
        <f>IFERROR(VLOOKUP(J311,'Produtos RA2018'!$C$2:$D$428,2,FALSE),"")</f>
        <v/>
      </c>
      <c r="M311" s="10" t="str">
        <f t="shared" si="9"/>
        <v>PINHÕES, FRESCOS OU SECOS, COM OU SEM CASCA OU PELADOS</v>
      </c>
      <c r="O311" s="8">
        <f t="shared" si="10"/>
        <v>268</v>
      </c>
    </row>
    <row r="312" spans="1:15" x14ac:dyDescent="0.25">
      <c r="A312" s="8">
        <v>511</v>
      </c>
      <c r="B312" s="10" t="s">
        <v>158</v>
      </c>
      <c r="C312" s="24">
        <v>43466</v>
      </c>
      <c r="E312" s="8">
        <v>267</v>
      </c>
      <c r="F312" s="10" t="s">
        <v>273</v>
      </c>
      <c r="G312" s="10">
        <v>267</v>
      </c>
      <c r="H312" s="24">
        <v>7306</v>
      </c>
      <c r="J312" s="70">
        <v>802510000</v>
      </c>
      <c r="K312" s="25">
        <v>43867.516192129602</v>
      </c>
      <c r="L312" s="10" t="str">
        <f>IFERROR(VLOOKUP(J312,'Produtos RA2018'!$C$2:$D$428,2,FALSE),"")</f>
        <v/>
      </c>
      <c r="M312" s="10" t="str">
        <f t="shared" si="9"/>
        <v>PISTÁCIOS, FRESCOS OU SECOS, COM CASCA</v>
      </c>
      <c r="O312" s="8">
        <f t="shared" si="10"/>
        <v>267</v>
      </c>
    </row>
    <row r="313" spans="1:15" ht="22.5" x14ac:dyDescent="0.25">
      <c r="A313" s="8">
        <v>511</v>
      </c>
      <c r="B313" s="10" t="s">
        <v>158</v>
      </c>
      <c r="C313" s="24">
        <v>43466</v>
      </c>
      <c r="E313" s="8">
        <v>94</v>
      </c>
      <c r="F313" s="10" t="s">
        <v>274</v>
      </c>
      <c r="G313" s="10">
        <v>94</v>
      </c>
      <c r="H313" s="24">
        <v>7306</v>
      </c>
      <c r="J313" s="70">
        <v>802520000</v>
      </c>
      <c r="K313" s="25">
        <v>43867.516192129602</v>
      </c>
      <c r="L313" s="10" t="str">
        <f>IFERROR(VLOOKUP(J313,'Produtos RA2018'!$C$2:$D$428,2,FALSE),"")</f>
        <v/>
      </c>
      <c r="M313" s="10" t="str">
        <f t="shared" si="9"/>
        <v>PISTÁCIOS, FRESCOS OU SECOS, SEM CASCA OU PELADOS</v>
      </c>
      <c r="O313" s="8">
        <f t="shared" si="10"/>
        <v>94</v>
      </c>
    </row>
    <row r="314" spans="1:15" x14ac:dyDescent="0.25">
      <c r="A314" s="8">
        <v>511</v>
      </c>
      <c r="B314" s="10" t="s">
        <v>158</v>
      </c>
      <c r="C314" s="24">
        <v>43466</v>
      </c>
      <c r="E314" s="8">
        <v>189</v>
      </c>
      <c r="F314" s="10" t="s">
        <v>275</v>
      </c>
      <c r="G314" s="10">
        <v>189</v>
      </c>
      <c r="H314" s="24">
        <v>7306</v>
      </c>
      <c r="J314" s="70">
        <v>803101000</v>
      </c>
      <c r="K314" s="25">
        <v>43867.516192129602</v>
      </c>
      <c r="L314" s="10" t="str">
        <f>IFERROR(VLOOKUP(J314,'Produtos RA2018'!$C$2:$D$428,2,FALSE),"")</f>
        <v xml:space="preserve">Plátanos, frescos </v>
      </c>
      <c r="M314" s="10" t="str">
        <f t="shared" si="9"/>
        <v xml:space="preserve">PLÁTANOS, FRESCOS </v>
      </c>
      <c r="O314" s="8">
        <f t="shared" si="10"/>
        <v>189</v>
      </c>
    </row>
    <row r="315" spans="1:15" x14ac:dyDescent="0.25">
      <c r="A315" s="8">
        <v>511</v>
      </c>
      <c r="B315" s="10" t="s">
        <v>158</v>
      </c>
      <c r="C315" s="24">
        <v>43466</v>
      </c>
      <c r="E315" s="8">
        <v>190</v>
      </c>
      <c r="F315" s="10" t="s">
        <v>276</v>
      </c>
      <c r="G315" s="10">
        <v>190</v>
      </c>
      <c r="H315" s="24">
        <v>7306</v>
      </c>
      <c r="J315" s="70">
        <v>803109000</v>
      </c>
      <c r="K315" s="25">
        <v>43867.516203703701</v>
      </c>
      <c r="L315" s="10" t="str">
        <f>IFERROR(VLOOKUP(J315,'Produtos RA2018'!$C$2:$D$428,2,FALSE),"")</f>
        <v xml:space="preserve">Plátanos, secos </v>
      </c>
      <c r="M315" s="10" t="str">
        <f t="shared" si="9"/>
        <v xml:space="preserve">PLÁTANOS, SECOS </v>
      </c>
      <c r="O315" s="8">
        <f t="shared" si="10"/>
        <v>190</v>
      </c>
    </row>
    <row r="316" spans="1:15" x14ac:dyDescent="0.25">
      <c r="A316" s="8">
        <v>511</v>
      </c>
      <c r="B316" s="10" t="s">
        <v>158</v>
      </c>
      <c r="C316" s="24">
        <v>43466</v>
      </c>
      <c r="E316" s="8">
        <v>141</v>
      </c>
      <c r="F316" s="10" t="s">
        <v>277</v>
      </c>
      <c r="G316" s="10">
        <v>141</v>
      </c>
      <c r="H316" s="24">
        <v>7306</v>
      </c>
      <c r="J316" s="70">
        <v>805400031</v>
      </c>
      <c r="K316" s="25">
        <v>43867.516215277799</v>
      </c>
      <c r="L316" s="10" t="str">
        <f>IFERROR(VLOOKUP(J316,'Produtos RA2018'!$C$2:$D$428,2,FALSE),"")</f>
        <v/>
      </c>
      <c r="M316" s="10" t="str">
        <f t="shared" si="9"/>
        <v>POMELOS FRESCAS OU SECAS</v>
      </c>
      <c r="O316" s="8">
        <f t="shared" si="10"/>
        <v>141</v>
      </c>
    </row>
    <row r="317" spans="1:15" x14ac:dyDescent="0.25">
      <c r="A317" s="8">
        <v>511</v>
      </c>
      <c r="B317" s="10" t="s">
        <v>158</v>
      </c>
      <c r="C317" s="24">
        <v>43466</v>
      </c>
      <c r="E317" s="8">
        <v>144</v>
      </c>
      <c r="F317" s="10" t="s">
        <v>278</v>
      </c>
      <c r="G317" s="10">
        <v>144</v>
      </c>
      <c r="H317" s="24">
        <v>7306</v>
      </c>
      <c r="J317" s="70">
        <v>810500000</v>
      </c>
      <c r="K317" s="25"/>
      <c r="L317" s="10" t="str">
        <f>IFERROR(VLOOKUP(J317,'Produtos RA2018'!$C$2:$D$428,2,FALSE),"")</f>
        <v>Quivis</v>
      </c>
      <c r="M317" s="10" t="str">
        <f t="shared" si="9"/>
        <v>QUIVIS</v>
      </c>
      <c r="O317" s="8">
        <f t="shared" si="10"/>
        <v>144</v>
      </c>
    </row>
    <row r="318" spans="1:15" x14ac:dyDescent="0.25">
      <c r="A318" s="8">
        <v>511</v>
      </c>
      <c r="B318" s="10" t="s">
        <v>158</v>
      </c>
      <c r="C318" s="24">
        <v>43466</v>
      </c>
      <c r="E318" s="8">
        <v>104</v>
      </c>
      <c r="F318" s="10" t="s">
        <v>279</v>
      </c>
      <c r="G318" s="10">
        <v>104</v>
      </c>
      <c r="H318" s="24">
        <v>7306</v>
      </c>
      <c r="J318" s="70">
        <v>810907530</v>
      </c>
      <c r="K318" s="25"/>
      <c r="L318" s="10" t="str">
        <f>IFERROR(VLOOKUP(J318,'Produtos RA2018'!$C$2:$D$428,2,FALSE),"")</f>
        <v/>
      </c>
      <c r="M318" s="10" t="str">
        <f t="shared" si="9"/>
        <v>ROMÃS</v>
      </c>
      <c r="O318" s="8">
        <f t="shared" si="10"/>
        <v>104</v>
      </c>
    </row>
    <row r="319" spans="1:15" ht="33.75" x14ac:dyDescent="0.25">
      <c r="A319" s="8">
        <v>511</v>
      </c>
      <c r="B319" s="10" t="s">
        <v>158</v>
      </c>
      <c r="C319" s="24">
        <v>43466</v>
      </c>
      <c r="E319" s="8">
        <v>306</v>
      </c>
      <c r="F319" s="10" t="s">
        <v>280</v>
      </c>
      <c r="G319" s="10">
        <v>306</v>
      </c>
      <c r="H319" s="24">
        <v>7306</v>
      </c>
      <c r="J319" s="70">
        <v>810902000</v>
      </c>
      <c r="K319" s="25"/>
      <c r="L319" s="10" t="str">
        <f>IFERROR(VLOOKUP(J319,'Produtos RA2018'!$C$2:$D$428,2,FALSE),"")</f>
        <v/>
      </c>
      <c r="M319" s="10" t="str">
        <f t="shared" si="9"/>
        <v>TAMARINDOS, MAÇÃS DE CAJU, JACAS, LECHIAS, SAPOTILHAS, MARACUJÁS, CARAMBOLAS E PITAIAIÁS, FRESCAS</v>
      </c>
      <c r="O319" s="8">
        <f t="shared" si="10"/>
        <v>306</v>
      </c>
    </row>
    <row r="320" spans="1:15" x14ac:dyDescent="0.25">
      <c r="A320" s="8">
        <v>511</v>
      </c>
      <c r="B320" s="10" t="s">
        <v>158</v>
      </c>
      <c r="C320" s="24">
        <v>43466</v>
      </c>
      <c r="E320" s="8">
        <v>271</v>
      </c>
      <c r="F320" s="10" t="s">
        <v>281</v>
      </c>
      <c r="G320" s="10">
        <v>271</v>
      </c>
      <c r="H320" s="24">
        <v>7306</v>
      </c>
      <c r="J320" s="70">
        <v>805207000</v>
      </c>
      <c r="K320" s="25"/>
      <c r="L320" s="10" t="str">
        <f>IFERROR(VLOOKUP(J320,'Produtos RA2018'!$C$2:$D$428,2,FALSE),"")</f>
        <v/>
      </c>
      <c r="M320" s="10" t="str">
        <f t="shared" si="9"/>
        <v>TANGERINAS, FRESCAS OU SECAS</v>
      </c>
      <c r="O320" s="8">
        <f t="shared" si="10"/>
        <v>271</v>
      </c>
    </row>
    <row r="321" spans="1:15" ht="33.75" x14ac:dyDescent="0.25">
      <c r="A321" s="8">
        <v>511</v>
      </c>
      <c r="B321" s="10" t="s">
        <v>158</v>
      </c>
      <c r="C321" s="24">
        <v>43466</v>
      </c>
      <c r="E321" s="8">
        <v>95</v>
      </c>
      <c r="F321" s="10" t="s">
        <v>282</v>
      </c>
      <c r="G321" s="10">
        <v>95</v>
      </c>
      <c r="H321" s="24">
        <v>7306</v>
      </c>
      <c r="J321" s="70">
        <v>805200000</v>
      </c>
      <c r="K321" s="25"/>
      <c r="L321" s="10" t="str">
        <f>IFERROR(VLOOKUP(J321,'Produtos RA2018'!$C$2:$D$428,2,FALSE),"")</f>
        <v xml:space="preserve">Tangerinas, mandarinas e satsumas; clementinas, wilkings e outros citrinos híbridos semelhantes </v>
      </c>
      <c r="M321" s="10" t="str">
        <f t="shared" si="9"/>
        <v xml:space="preserve">TANGERINAS, MANDARINAS E SATSUMAS; CLEMENTINAS, WILKINGS E OUTROS CITRINOS HÍBRIDOS SEMELHANTES </v>
      </c>
      <c r="O321" s="8">
        <f t="shared" si="10"/>
        <v>95</v>
      </c>
    </row>
    <row r="322" spans="1:15" x14ac:dyDescent="0.25">
      <c r="A322" s="8">
        <v>511</v>
      </c>
      <c r="B322" s="10" t="s">
        <v>158</v>
      </c>
      <c r="C322" s="24">
        <v>43466</v>
      </c>
      <c r="E322" s="8">
        <v>98</v>
      </c>
      <c r="F322" s="10" t="s">
        <v>283</v>
      </c>
      <c r="G322" s="10">
        <v>98</v>
      </c>
      <c r="H322" s="24">
        <v>7306</v>
      </c>
      <c r="J322" s="70">
        <v>805400011</v>
      </c>
      <c r="K322" s="25">
        <v>43867.515960648103</v>
      </c>
      <c r="L322" s="10" t="str">
        <f>IFERROR(VLOOKUP(J322,'Produtos RA2018'!$C$2:$D$428,2,FALSE),"")</f>
        <v/>
      </c>
      <c r="M322" s="10" t="str">
        <f t="shared" si="9"/>
        <v>TORANJAS FRESCAS OU SECAS</v>
      </c>
      <c r="O322" s="8">
        <f t="shared" si="10"/>
        <v>98</v>
      </c>
    </row>
    <row r="323" spans="1:15" x14ac:dyDescent="0.25">
      <c r="A323" s="8">
        <v>511</v>
      </c>
      <c r="B323" s="10" t="s">
        <v>158</v>
      </c>
      <c r="C323" s="24">
        <v>43466</v>
      </c>
      <c r="E323" s="8">
        <v>191</v>
      </c>
      <c r="F323" s="10" t="s">
        <v>284</v>
      </c>
      <c r="G323" s="10">
        <v>191</v>
      </c>
      <c r="H323" s="24">
        <v>7306</v>
      </c>
      <c r="J323" s="70">
        <v>806101000</v>
      </c>
      <c r="K323" s="25">
        <v>43867.515960648103</v>
      </c>
      <c r="L323" s="10" t="str">
        <f>IFERROR(VLOOKUP(J323,'Produtos RA2018'!$C$2:$D$428,2,FALSE),"")</f>
        <v xml:space="preserve">Uvas, frescas, de mesa </v>
      </c>
      <c r="M323" s="10" t="str">
        <f t="shared" si="9"/>
        <v xml:space="preserve">UVAS, FRESCAS, DE MESA </v>
      </c>
      <c r="O323" s="8">
        <f t="shared" si="10"/>
        <v>191</v>
      </c>
    </row>
    <row r="324" spans="1:15" x14ac:dyDescent="0.25">
      <c r="A324" s="8">
        <v>511</v>
      </c>
      <c r="B324" s="10" t="s">
        <v>158</v>
      </c>
      <c r="C324" s="24">
        <v>43466</v>
      </c>
      <c r="E324" s="8">
        <v>97</v>
      </c>
      <c r="F324" s="10" t="s">
        <v>285</v>
      </c>
      <c r="G324" s="10">
        <v>97</v>
      </c>
      <c r="H324" s="24">
        <v>7306</v>
      </c>
      <c r="J324" s="70">
        <v>805205037</v>
      </c>
      <c r="K324" s="25">
        <v>43867.515960648103</v>
      </c>
      <c r="L324" s="10" t="str">
        <f>IFERROR(VLOOKUP(J324,'Produtos RA2018'!$C$2:$D$428,2,FALSE),"")</f>
        <v/>
      </c>
      <c r="M324" s="10" t="str">
        <f t="shared" ref="M324:M387" si="11">IF(L324="",F324,UPPER(L324))</f>
        <v>WILKINGS FRESCAS OU SECAS</v>
      </c>
      <c r="O324" s="8">
        <f t="shared" ref="O324:O387" si="12">G324</f>
        <v>97</v>
      </c>
    </row>
    <row r="325" spans="1:15" x14ac:dyDescent="0.25">
      <c r="A325" s="8">
        <v>511</v>
      </c>
      <c r="B325" s="42" t="s">
        <v>158</v>
      </c>
      <c r="C325" s="43">
        <v>43466</v>
      </c>
      <c r="D325" s="41"/>
      <c r="E325" s="41">
        <v>2214</v>
      </c>
      <c r="F325" s="42" t="s">
        <v>170</v>
      </c>
      <c r="G325" s="44" t="s">
        <v>473</v>
      </c>
      <c r="H325" s="24"/>
      <c r="K325" s="25">
        <v>43867.515960648103</v>
      </c>
      <c r="L325" s="10" t="str">
        <f>IFERROR(VLOOKUP(J325,'Produtos RA2018'!$C$2:$D$428,2,FALSE),"")</f>
        <v/>
      </c>
      <c r="M325" s="10" t="str">
        <f t="shared" si="11"/>
        <v>DEVOLUÇÕES</v>
      </c>
      <c r="O325" s="8" t="str">
        <f t="shared" si="12"/>
        <v>PRDDEV</v>
      </c>
    </row>
    <row r="326" spans="1:15" x14ac:dyDescent="0.25">
      <c r="A326" s="8">
        <v>511</v>
      </c>
      <c r="B326" s="42" t="s">
        <v>158</v>
      </c>
      <c r="C326" s="43">
        <v>43466</v>
      </c>
      <c r="D326" s="41"/>
      <c r="E326" s="41">
        <v>2216</v>
      </c>
      <c r="F326" s="42" t="s">
        <v>484</v>
      </c>
      <c r="G326" s="44" t="s">
        <v>471</v>
      </c>
      <c r="H326" s="24"/>
      <c r="K326" s="25">
        <v>43867.515960648103</v>
      </c>
      <c r="L326" s="10" t="str">
        <f>IFERROR(VLOOKUP(J326,'Produtos RA2018'!$C$2:$D$428,2,FALSE),"")</f>
        <v/>
      </c>
      <c r="M326" s="10" t="str">
        <f t="shared" si="11"/>
        <v>DESCONTOS e ABATIMENTOS</v>
      </c>
      <c r="O326" s="8" t="str">
        <f t="shared" si="12"/>
        <v>PRDABA</v>
      </c>
    </row>
    <row r="327" spans="1:15" x14ac:dyDescent="0.25">
      <c r="A327" s="8">
        <v>511</v>
      </c>
      <c r="B327" s="42" t="s">
        <v>158</v>
      </c>
      <c r="C327" s="43">
        <v>43466</v>
      </c>
      <c r="D327" s="41"/>
      <c r="E327" s="41">
        <v>2215</v>
      </c>
      <c r="F327" s="42" t="s">
        <v>485</v>
      </c>
      <c r="G327" s="44" t="s">
        <v>472</v>
      </c>
      <c r="H327" s="24"/>
      <c r="K327" s="25">
        <v>43867.515960648103</v>
      </c>
      <c r="L327" s="10" t="str">
        <f>IFERROR(VLOOKUP(J327,'Produtos RA2018'!$C$2:$D$428,2,FALSE),"")</f>
        <v/>
      </c>
      <c r="M327" s="10" t="str">
        <f t="shared" si="11"/>
        <v>OUTROS DESCONTOS</v>
      </c>
      <c r="O327" s="8" t="str">
        <f t="shared" si="12"/>
        <v>PRDDES</v>
      </c>
    </row>
    <row r="328" spans="1:15" x14ac:dyDescent="0.25">
      <c r="A328" s="8">
        <v>511</v>
      </c>
      <c r="B328" s="42" t="s">
        <v>158</v>
      </c>
      <c r="C328" s="43">
        <v>43466</v>
      </c>
      <c r="D328" s="41"/>
      <c r="E328" s="41"/>
      <c r="F328" s="42" t="s">
        <v>486</v>
      </c>
      <c r="G328" s="45" t="s">
        <v>487</v>
      </c>
      <c r="H328" s="24"/>
      <c r="K328" s="25">
        <v>43867.515960648103</v>
      </c>
      <c r="L328" s="10" t="str">
        <f>IFERROR(VLOOKUP(J328,'Produtos RA2018'!$C$2:$D$428,2,FALSE),"")</f>
        <v/>
      </c>
      <c r="M328" s="10" t="str">
        <f t="shared" si="11"/>
        <v>INDEMINIZAÇÕES DE SEGUROS</v>
      </c>
      <c r="O328" s="8" t="str">
        <f t="shared" si="12"/>
        <v>INDSEG</v>
      </c>
    </row>
    <row r="329" spans="1:15" x14ac:dyDescent="0.25">
      <c r="A329" s="8">
        <v>511</v>
      </c>
      <c r="B329" s="42" t="s">
        <v>158</v>
      </c>
      <c r="C329" s="43">
        <v>43466</v>
      </c>
      <c r="D329" s="41"/>
      <c r="E329" s="41"/>
      <c r="F329" s="42" t="s">
        <v>488</v>
      </c>
      <c r="G329" s="45" t="s">
        <v>489</v>
      </c>
      <c r="H329" s="24"/>
      <c r="K329" s="25">
        <v>43867.515960648103</v>
      </c>
      <c r="L329" s="10" t="str">
        <f>IFERROR(VLOOKUP(J329,'Produtos RA2018'!$C$2:$D$428,2,FALSE),"")</f>
        <v/>
      </c>
      <c r="M329" s="10" t="str">
        <f t="shared" si="11"/>
        <v>SUBPRODUTOS</v>
      </c>
      <c r="O329" s="8" t="str">
        <f t="shared" si="12"/>
        <v>SUBPROD</v>
      </c>
    </row>
    <row r="330" spans="1:15" ht="67.5" customHeight="1" x14ac:dyDescent="0.25">
      <c r="A330" s="8">
        <v>28</v>
      </c>
      <c r="B330" s="10" t="s">
        <v>0</v>
      </c>
      <c r="C330" s="24">
        <v>7306</v>
      </c>
      <c r="E330" s="8">
        <v>228</v>
      </c>
      <c r="F330" s="10" t="s">
        <v>213</v>
      </c>
      <c r="G330" s="10">
        <v>228</v>
      </c>
      <c r="H330" s="24">
        <v>7306</v>
      </c>
      <c r="J330" s="70">
        <v>804400000</v>
      </c>
      <c r="K330" s="25">
        <v>43867.515960648103</v>
      </c>
      <c r="L330" s="10" t="str">
        <f>IFERROR(VLOOKUP(J330,'Produtos RA2018'!$C$2:$D$428,2,FALSE),"")</f>
        <v>Abacates</v>
      </c>
      <c r="M330" s="10" t="str">
        <f t="shared" si="11"/>
        <v>ABACATES</v>
      </c>
      <c r="O330" s="8">
        <f t="shared" si="12"/>
        <v>228</v>
      </c>
    </row>
    <row r="331" spans="1:15" ht="39.75" customHeight="1" x14ac:dyDescent="0.25">
      <c r="A331" s="8">
        <v>28</v>
      </c>
      <c r="B331" s="10" t="s">
        <v>0</v>
      </c>
      <c r="C331" s="24">
        <v>7306</v>
      </c>
      <c r="E331" s="8">
        <v>637</v>
      </c>
      <c r="F331" s="10" t="s">
        <v>286</v>
      </c>
      <c r="G331" s="10">
        <v>637</v>
      </c>
      <c r="H331" s="24">
        <v>7306</v>
      </c>
      <c r="J331" s="70">
        <v>709939000</v>
      </c>
      <c r="K331" s="25">
        <v>43867.515960648103</v>
      </c>
      <c r="L331" s="10" t="str">
        <f>IFERROR(VLOOKUP(J331,'Produtos RA2018'!$C$2:$D$428,2,FALSE),"")</f>
        <v/>
      </c>
      <c r="M331" s="10" t="str">
        <f t="shared" si="11"/>
        <v>ABÓBORAS E CABAÇAS (CURCURBITA SPP.), FRESCAS OU REFRIGERADAS</v>
      </c>
      <c r="O331" s="8">
        <f t="shared" si="12"/>
        <v>637</v>
      </c>
    </row>
    <row r="332" spans="1:15" ht="46.5" customHeight="1" x14ac:dyDescent="0.25">
      <c r="A332" s="8">
        <v>28</v>
      </c>
      <c r="B332" s="10" t="s">
        <v>0</v>
      </c>
      <c r="C332" s="24">
        <v>7306</v>
      </c>
      <c r="E332" s="8">
        <v>260</v>
      </c>
      <c r="F332" s="10" t="s">
        <v>287</v>
      </c>
      <c r="G332" s="10">
        <v>260</v>
      </c>
      <c r="H332" s="24">
        <v>7306</v>
      </c>
      <c r="J332" s="70">
        <v>709931000</v>
      </c>
      <c r="K332" s="25">
        <v>43867.515960648103</v>
      </c>
      <c r="L332" s="10" t="str">
        <f>IFERROR(VLOOKUP(J332,'Produtos RA2018'!$C$2:$D$428,2,FALSE),"")</f>
        <v>Aboborinhas</v>
      </c>
      <c r="M332" s="10" t="str">
        <f t="shared" si="11"/>
        <v>ABOBORINHAS</v>
      </c>
      <c r="O332" s="8">
        <f t="shared" si="12"/>
        <v>260</v>
      </c>
    </row>
    <row r="333" spans="1:15" ht="24" customHeight="1" x14ac:dyDescent="0.25">
      <c r="A333" s="8">
        <v>28</v>
      </c>
      <c r="B333" s="10" t="s">
        <v>0</v>
      </c>
      <c r="C333" s="24">
        <v>7306</v>
      </c>
      <c r="E333" s="8">
        <v>391</v>
      </c>
      <c r="F333" s="10" t="s">
        <v>214</v>
      </c>
      <c r="G333" s="10">
        <v>391</v>
      </c>
      <c r="H333" s="24">
        <v>7306</v>
      </c>
      <c r="J333" s="70">
        <v>809409000</v>
      </c>
      <c r="K333" s="25">
        <v>43867.515960648103</v>
      </c>
      <c r="L333" s="10" t="str">
        <f>IFERROR(VLOOKUP(J333,'Produtos RA2018'!$C$2:$D$428,2,FALSE),"")</f>
        <v/>
      </c>
      <c r="M333" s="10" t="str">
        <f t="shared" si="11"/>
        <v>ABRUNHOS, FRESCOS</v>
      </c>
      <c r="O333" s="8">
        <f t="shared" si="12"/>
        <v>391</v>
      </c>
    </row>
    <row r="334" spans="1:15" ht="24" customHeight="1" x14ac:dyDescent="0.25">
      <c r="A334" s="8">
        <v>28</v>
      </c>
      <c r="B334" s="10" t="s">
        <v>0</v>
      </c>
      <c r="C334" s="24">
        <v>7306</v>
      </c>
      <c r="E334" s="8">
        <v>93</v>
      </c>
      <c r="F334" s="10" t="s">
        <v>288</v>
      </c>
      <c r="G334" s="10">
        <v>93</v>
      </c>
      <c r="H334" s="24">
        <v>7306</v>
      </c>
      <c r="J334" s="70">
        <v>910200000</v>
      </c>
      <c r="K334" s="25">
        <v>43867.515972222202</v>
      </c>
      <c r="L334" s="10" t="str">
        <f>IFERROR(VLOOKUP(J334,'Produtos RA2018'!$C$2:$D$428,2,FALSE),"")</f>
        <v>Açafrão</v>
      </c>
      <c r="M334" s="10" t="str">
        <f t="shared" si="11"/>
        <v>AÇAFRÃO</v>
      </c>
      <c r="O334" s="8">
        <f t="shared" si="12"/>
        <v>93</v>
      </c>
    </row>
    <row r="335" spans="1:15" ht="47.25" customHeight="1" x14ac:dyDescent="0.25">
      <c r="A335" s="8">
        <v>28</v>
      </c>
      <c r="B335" s="10" t="s">
        <v>0</v>
      </c>
      <c r="C335" s="24">
        <v>7306</v>
      </c>
      <c r="E335" s="8">
        <v>261</v>
      </c>
      <c r="F335" s="10" t="s">
        <v>289</v>
      </c>
      <c r="G335" s="10">
        <v>261</v>
      </c>
      <c r="H335" s="24">
        <v>7306</v>
      </c>
      <c r="J335" s="70">
        <v>709992000</v>
      </c>
      <c r="K335" s="25">
        <v>43867.515972222202</v>
      </c>
      <c r="L335" s="10" t="str">
        <f>IFERROR(VLOOKUP(J335,'Produtos RA2018'!$C$2:$D$428,2,FALSE),"")</f>
        <v>Acelgas e cardos</v>
      </c>
      <c r="M335" s="10" t="str">
        <f t="shared" si="11"/>
        <v>ACELGAS E CARDOS</v>
      </c>
      <c r="O335" s="8">
        <f t="shared" si="12"/>
        <v>261</v>
      </c>
    </row>
    <row r="336" spans="1:15" x14ac:dyDescent="0.25">
      <c r="A336" s="8">
        <v>28</v>
      </c>
      <c r="B336" s="10" t="s">
        <v>0</v>
      </c>
      <c r="C336" s="24">
        <v>7306</v>
      </c>
      <c r="E336" s="8">
        <v>514</v>
      </c>
      <c r="F336" s="10" t="s">
        <v>290</v>
      </c>
      <c r="G336" s="10">
        <v>514</v>
      </c>
      <c r="H336" s="24">
        <v>7306</v>
      </c>
      <c r="J336" s="70">
        <v>709999001</v>
      </c>
      <c r="K336" s="25">
        <v>43867.515972222202</v>
      </c>
      <c r="L336" s="10" t="str">
        <f>IFERROR(VLOOKUP(J336,'Produtos RA2018'!$C$2:$D$428,2,FALSE),"")</f>
        <v>Agrião Fresco ou Refrigerado</v>
      </c>
      <c r="M336" s="10" t="str">
        <f t="shared" si="11"/>
        <v>AGRIÃO FRESCO OU REFRIGERADO</v>
      </c>
      <c r="O336" s="8">
        <f t="shared" si="12"/>
        <v>514</v>
      </c>
    </row>
    <row r="337" spans="1:15" x14ac:dyDescent="0.25">
      <c r="A337" s="8">
        <v>28</v>
      </c>
      <c r="B337" s="10" t="s">
        <v>0</v>
      </c>
      <c r="C337" s="24">
        <v>7306</v>
      </c>
      <c r="E337" s="8">
        <v>222</v>
      </c>
      <c r="F337" s="10" t="s">
        <v>291</v>
      </c>
      <c r="G337" s="10">
        <v>222</v>
      </c>
      <c r="H337" s="24">
        <v>7306</v>
      </c>
      <c r="J337" s="70">
        <v>709400000</v>
      </c>
      <c r="K337" s="25">
        <v>43867.515972222202</v>
      </c>
      <c r="L337" s="10" t="str">
        <f>IFERROR(VLOOKUP(J337,'Produtos RA2018'!$C$2:$D$428,2,FALSE),"")</f>
        <v>Aipo, excepto aipo-rábano</v>
      </c>
      <c r="M337" s="10" t="str">
        <f t="shared" si="11"/>
        <v>AIPO, EXCEPTO AIPO-RÁBANO</v>
      </c>
      <c r="O337" s="8">
        <f t="shared" si="12"/>
        <v>222</v>
      </c>
    </row>
    <row r="338" spans="1:15" ht="34.5" customHeight="1" x14ac:dyDescent="0.25">
      <c r="A338" s="8">
        <v>28</v>
      </c>
      <c r="B338" s="10" t="s">
        <v>0</v>
      </c>
      <c r="C338" s="24">
        <v>7306</v>
      </c>
      <c r="E338" s="8">
        <v>180</v>
      </c>
      <c r="F338" s="10" t="s">
        <v>292</v>
      </c>
      <c r="G338" s="10">
        <v>180</v>
      </c>
      <c r="H338" s="24">
        <v>7306</v>
      </c>
      <c r="J338" s="70">
        <v>706901000</v>
      </c>
      <c r="K338" s="25">
        <v>43867.515972222202</v>
      </c>
      <c r="L338" s="10" t="str">
        <f>IFERROR(VLOOKUP(J338,'Produtos RA2018'!$C$2:$D$428,2,FALSE),"")</f>
        <v/>
      </c>
      <c r="M338" s="10" t="str">
        <f t="shared" si="11"/>
        <v>AÍPO-RÁBANO</v>
      </c>
      <c r="O338" s="8">
        <f t="shared" si="12"/>
        <v>180</v>
      </c>
    </row>
    <row r="339" spans="1:15" ht="39" customHeight="1" x14ac:dyDescent="0.25">
      <c r="A339" s="8">
        <v>28</v>
      </c>
      <c r="B339" s="10" t="s">
        <v>0</v>
      </c>
      <c r="C339" s="24">
        <v>7306</v>
      </c>
      <c r="E339" s="8">
        <v>275</v>
      </c>
      <c r="F339" s="10" t="s">
        <v>215</v>
      </c>
      <c r="G339" s="10">
        <v>275</v>
      </c>
      <c r="H339" s="24">
        <v>7306</v>
      </c>
      <c r="J339" s="70">
        <v>810401000</v>
      </c>
      <c r="K339" s="25">
        <v>43867.515972222202</v>
      </c>
      <c r="L339" s="10" t="str">
        <f>IFERROR(VLOOKUP(J339,'Produtos RA2018'!$C$2:$D$428,2,FALSE),"")</f>
        <v/>
      </c>
      <c r="M339" s="10" t="str">
        <f t="shared" si="11"/>
        <v>AIRELAS "FRUTOS DO "VACCINIUM VITIS IDAEA", FRESCAS</v>
      </c>
      <c r="O339" s="8">
        <f t="shared" si="12"/>
        <v>275</v>
      </c>
    </row>
    <row r="340" spans="1:15" x14ac:dyDescent="0.25">
      <c r="A340" s="8">
        <v>28</v>
      </c>
      <c r="B340" s="10" t="s">
        <v>0</v>
      </c>
      <c r="C340" s="24">
        <v>7306</v>
      </c>
      <c r="E340" s="8">
        <v>383</v>
      </c>
      <c r="F340" s="10" t="s">
        <v>293</v>
      </c>
      <c r="G340" s="10">
        <v>383</v>
      </c>
      <c r="H340" s="24">
        <v>7306</v>
      </c>
      <c r="J340" s="70">
        <v>709910000</v>
      </c>
      <c r="K340" s="25">
        <v>43867.515972222202</v>
      </c>
      <c r="L340" s="10" t="str">
        <f>IFERROR(VLOOKUP(J340,'Produtos RA2018'!$C$2:$D$428,2,FALSE),"")</f>
        <v>Alcachofras</v>
      </c>
      <c r="M340" s="10" t="str">
        <f t="shared" si="11"/>
        <v>ALCACHOFRAS</v>
      </c>
      <c r="O340" s="8">
        <f t="shared" si="12"/>
        <v>383</v>
      </c>
    </row>
    <row r="341" spans="1:15" ht="53.25" customHeight="1" x14ac:dyDescent="0.25">
      <c r="A341" s="8">
        <v>28</v>
      </c>
      <c r="B341" s="10" t="s">
        <v>0</v>
      </c>
      <c r="C341" s="24">
        <v>7306</v>
      </c>
      <c r="E341" s="8">
        <v>262</v>
      </c>
      <c r="F341" s="10" t="s">
        <v>294</v>
      </c>
      <c r="G341" s="10">
        <v>262</v>
      </c>
      <c r="H341" s="24">
        <v>7306</v>
      </c>
      <c r="J341" s="70">
        <v>709994000</v>
      </c>
      <c r="K341" s="25">
        <v>43867.515972222202</v>
      </c>
      <c r="L341" s="10" t="str">
        <f>IFERROR(VLOOKUP(J341,'Produtos RA2018'!$C$2:$D$428,2,FALSE),"")</f>
        <v>Alcaparras</v>
      </c>
      <c r="M341" s="10" t="str">
        <f t="shared" si="11"/>
        <v>ALCAPARRAS</v>
      </c>
      <c r="O341" s="8">
        <f t="shared" si="12"/>
        <v>262</v>
      </c>
    </row>
    <row r="342" spans="1:15" x14ac:dyDescent="0.25">
      <c r="A342" s="8">
        <v>28</v>
      </c>
      <c r="B342" s="10" t="s">
        <v>0</v>
      </c>
      <c r="C342" s="24">
        <v>7306</v>
      </c>
      <c r="E342" s="8">
        <v>515</v>
      </c>
      <c r="F342" s="10" t="s">
        <v>295</v>
      </c>
      <c r="G342" s="10">
        <v>515</v>
      </c>
      <c r="H342" s="24">
        <v>7306</v>
      </c>
      <c r="J342" s="70">
        <v>709999006</v>
      </c>
      <c r="K342" s="25">
        <v>43867.515972222202</v>
      </c>
      <c r="L342" s="10" t="str">
        <f>IFERROR(VLOOKUP(J342,'Produtos RA2018'!$C$2:$D$428,2,FALSE),"")</f>
        <v/>
      </c>
      <c r="M342" s="10" t="str">
        <f t="shared" si="11"/>
        <v>ALECRIM FRESCO OU REFRIGERADO</v>
      </c>
      <c r="O342" s="8">
        <f t="shared" si="12"/>
        <v>515</v>
      </c>
    </row>
    <row r="343" spans="1:15" ht="30" customHeight="1" x14ac:dyDescent="0.25">
      <c r="A343" s="8">
        <v>28</v>
      </c>
      <c r="B343" s="10" t="s">
        <v>0</v>
      </c>
      <c r="C343" s="24">
        <v>7306</v>
      </c>
      <c r="E343" s="8">
        <v>89</v>
      </c>
      <c r="F343" s="10" t="s">
        <v>296</v>
      </c>
      <c r="G343" s="10">
        <v>89</v>
      </c>
      <c r="H343" s="24">
        <v>7306</v>
      </c>
      <c r="J343" s="70">
        <v>705190000</v>
      </c>
      <c r="K343" s="25">
        <v>43867.515972222202</v>
      </c>
      <c r="L343" s="10" t="str">
        <f>IFERROR(VLOOKUP(J343,'Produtos RA2018'!$C$2:$D$428,2,FALSE),"")</f>
        <v/>
      </c>
      <c r="M343" s="10" t="str">
        <f t="shared" si="11"/>
        <v>ALFACE "LACTUCA SATIVA" (EXCETO ALFACES REPOLHUDAS)</v>
      </c>
      <c r="O343" s="8">
        <f t="shared" si="12"/>
        <v>89</v>
      </c>
    </row>
    <row r="344" spans="1:15" ht="36.75" customHeight="1" x14ac:dyDescent="0.25">
      <c r="A344" s="8">
        <v>28</v>
      </c>
      <c r="B344" s="10" t="s">
        <v>0</v>
      </c>
      <c r="C344" s="24">
        <v>7306</v>
      </c>
      <c r="E344" s="8">
        <v>177</v>
      </c>
      <c r="F344" s="10" t="s">
        <v>297</v>
      </c>
      <c r="G344" s="10">
        <v>177</v>
      </c>
      <c r="H344" s="24">
        <v>7306</v>
      </c>
      <c r="J344" s="70">
        <v>705110000</v>
      </c>
      <c r="K344" s="25">
        <v>43867.515972222202</v>
      </c>
      <c r="L344" s="10" t="str">
        <f>IFERROR(VLOOKUP(J344,'Produtos RA2018'!$C$2:$D$428,2,FALSE),"")</f>
        <v>Alfaces repolhudas</v>
      </c>
      <c r="M344" s="10" t="str">
        <f t="shared" si="11"/>
        <v>ALFACES REPOLHUDAS</v>
      </c>
      <c r="O344" s="8">
        <f t="shared" si="12"/>
        <v>177</v>
      </c>
    </row>
    <row r="345" spans="1:15" x14ac:dyDescent="0.25">
      <c r="A345" s="8">
        <v>28</v>
      </c>
      <c r="B345" s="10" t="s">
        <v>0</v>
      </c>
      <c r="C345" s="24">
        <v>7306</v>
      </c>
      <c r="E345" s="8">
        <v>232</v>
      </c>
      <c r="F345" s="10" t="s">
        <v>298</v>
      </c>
      <c r="G345" s="10">
        <v>232</v>
      </c>
      <c r="H345" s="24">
        <v>7306</v>
      </c>
      <c r="J345" s="70">
        <v>1212920000</v>
      </c>
      <c r="K345" s="25">
        <v>43867.5159837963</v>
      </c>
      <c r="L345" s="10" t="str">
        <f>IFERROR(VLOOKUP(J345,'Produtos RA2018'!$C$2:$D$428,2,FALSE),"")</f>
        <v>Alfarroba</v>
      </c>
      <c r="M345" s="10" t="str">
        <f t="shared" si="11"/>
        <v>ALFARROBA</v>
      </c>
      <c r="O345" s="8">
        <f t="shared" si="12"/>
        <v>232</v>
      </c>
    </row>
    <row r="346" spans="1:15" ht="28.5" customHeight="1" x14ac:dyDescent="0.25">
      <c r="A346" s="8">
        <v>28</v>
      </c>
      <c r="B346" s="10" t="s">
        <v>0</v>
      </c>
      <c r="C346" s="24">
        <v>7306</v>
      </c>
      <c r="E346" s="8">
        <v>175</v>
      </c>
      <c r="F346" s="10" t="s">
        <v>299</v>
      </c>
      <c r="G346" s="10">
        <v>175</v>
      </c>
      <c r="H346" s="24">
        <v>7306</v>
      </c>
      <c r="J346" s="70">
        <v>703200000</v>
      </c>
      <c r="K346" s="25">
        <v>43867.5159837963</v>
      </c>
      <c r="L346" s="10" t="str">
        <f>IFERROR(VLOOKUP(J346,'Produtos RA2018'!$C$2:$D$428,2,FALSE),"")</f>
        <v>Alhos</v>
      </c>
      <c r="M346" s="10" t="str">
        <f t="shared" si="11"/>
        <v>ALHOS</v>
      </c>
      <c r="O346" s="8">
        <f t="shared" si="12"/>
        <v>175</v>
      </c>
    </row>
    <row r="347" spans="1:15" ht="32.25" customHeight="1" x14ac:dyDescent="0.25">
      <c r="A347" s="8">
        <v>28</v>
      </c>
      <c r="B347" s="10" t="s">
        <v>0</v>
      </c>
      <c r="C347" s="24">
        <v>7306</v>
      </c>
      <c r="E347" s="8">
        <v>86</v>
      </c>
      <c r="F347" s="10" t="s">
        <v>300</v>
      </c>
      <c r="G347" s="10">
        <v>86</v>
      </c>
      <c r="H347" s="24">
        <v>7306</v>
      </c>
      <c r="J347" s="70">
        <v>703900020</v>
      </c>
      <c r="K347" s="25">
        <v>43867.5159837963</v>
      </c>
      <c r="L347" s="10" t="str">
        <f>IFERROR(VLOOKUP(J347,'Produtos RA2018'!$C$2:$D$428,2,FALSE),"")</f>
        <v>Alhos-porros e outros produtos hortícolas aliáceos</v>
      </c>
      <c r="M347" s="10" t="str">
        <f t="shared" si="11"/>
        <v>ALHOS-PORROS E OUTROS PRODUTOS HORTÍCOLAS ALIÁCEOS</v>
      </c>
      <c r="O347" s="8">
        <f t="shared" si="12"/>
        <v>86</v>
      </c>
    </row>
    <row r="348" spans="1:15" ht="26.25" customHeight="1" x14ac:dyDescent="0.25">
      <c r="A348" s="8">
        <v>28</v>
      </c>
      <c r="B348" s="10" t="s">
        <v>0</v>
      </c>
      <c r="C348" s="24">
        <v>7306</v>
      </c>
      <c r="E348" s="8">
        <v>102</v>
      </c>
      <c r="F348" s="10" t="s">
        <v>216</v>
      </c>
      <c r="G348" s="10">
        <v>102</v>
      </c>
      <c r="H348" s="24">
        <v>7306</v>
      </c>
      <c r="J348" s="70">
        <v>809400500</v>
      </c>
      <c r="K348" s="25">
        <v>43867.5159837963</v>
      </c>
      <c r="L348" s="10" t="str">
        <f>IFERROR(VLOOKUP(J348,'Produtos RA2018'!$C$2:$D$428,2,FALSE),"")</f>
        <v/>
      </c>
      <c r="M348" s="10" t="str">
        <f t="shared" si="11"/>
        <v>AMEIXAS, FRESCAS</v>
      </c>
      <c r="O348" s="8">
        <f t="shared" si="12"/>
        <v>102</v>
      </c>
    </row>
    <row r="349" spans="1:15" ht="32.25" customHeight="1" x14ac:dyDescent="0.25">
      <c r="A349" s="8">
        <v>28</v>
      </c>
      <c r="B349" s="10" t="s">
        <v>0</v>
      </c>
      <c r="C349" s="24">
        <v>7306</v>
      </c>
      <c r="E349" s="8">
        <v>265</v>
      </c>
      <c r="F349" s="10" t="s">
        <v>217</v>
      </c>
      <c r="G349" s="10">
        <v>265</v>
      </c>
      <c r="H349" s="24">
        <v>7306</v>
      </c>
      <c r="J349" s="70">
        <v>802110000</v>
      </c>
      <c r="K349" s="25">
        <v>43867.515995370399</v>
      </c>
      <c r="L349" s="10" t="str">
        <f>IFERROR(VLOOKUP(J349,'Produtos RA2018'!$C$2:$D$428,2,FALSE),"")</f>
        <v/>
      </c>
      <c r="M349" s="10" t="str">
        <f t="shared" si="11"/>
        <v>AMÊNDOAS, FRESCAS OU SECAS, COM CASCA</v>
      </c>
      <c r="O349" s="8">
        <f t="shared" si="12"/>
        <v>265</v>
      </c>
    </row>
    <row r="350" spans="1:15" ht="31.5" customHeight="1" x14ac:dyDescent="0.25">
      <c r="A350" s="8">
        <v>28</v>
      </c>
      <c r="B350" s="10" t="s">
        <v>0</v>
      </c>
      <c r="C350" s="24">
        <v>7306</v>
      </c>
      <c r="E350" s="8">
        <v>266</v>
      </c>
      <c r="F350" s="10" t="s">
        <v>218</v>
      </c>
      <c r="G350" s="10">
        <v>266</v>
      </c>
      <c r="H350" s="24">
        <v>7306</v>
      </c>
      <c r="J350" s="70">
        <v>802120000</v>
      </c>
      <c r="K350" s="25">
        <v>43867.515995370399</v>
      </c>
      <c r="L350" s="10" t="str">
        <f>IFERROR(VLOOKUP(J350,'Produtos RA2018'!$C$2:$D$428,2,FALSE),"")</f>
        <v/>
      </c>
      <c r="M350" s="10" t="str">
        <f t="shared" si="11"/>
        <v>AMÊNDOAS, FRESCAS OU SECAS, SEM CASCA, MESMO PELADAS</v>
      </c>
      <c r="O350" s="8">
        <f t="shared" si="12"/>
        <v>266</v>
      </c>
    </row>
    <row r="351" spans="1:15" ht="22.5" x14ac:dyDescent="0.25">
      <c r="A351" s="8">
        <v>28</v>
      </c>
      <c r="B351" s="10" t="s">
        <v>0</v>
      </c>
      <c r="C351" s="24">
        <v>7306</v>
      </c>
      <c r="E351" s="8">
        <v>305</v>
      </c>
      <c r="F351" s="10" t="s">
        <v>219</v>
      </c>
      <c r="G351" s="10">
        <v>305</v>
      </c>
      <c r="H351" s="24">
        <v>7306</v>
      </c>
      <c r="J351" s="70">
        <v>810209000</v>
      </c>
      <c r="K351" s="25">
        <v>43867.515995370399</v>
      </c>
      <c r="L351" s="10" t="str">
        <f>IFERROR(VLOOKUP(J351,'Produtos RA2018'!$C$2:$D$428,2,FALSE),"")</f>
        <v/>
      </c>
      <c r="M351" s="10" t="str">
        <f t="shared" si="11"/>
        <v>AMORAS, INCLUÍDAS AS SILVESTRES E AMORAS-FRAMBOESAS, FRESCAS</v>
      </c>
      <c r="O351" s="8">
        <f t="shared" si="12"/>
        <v>305</v>
      </c>
    </row>
    <row r="352" spans="1:15" ht="54.75" customHeight="1" x14ac:dyDescent="0.25">
      <c r="A352" s="8">
        <v>28</v>
      </c>
      <c r="B352" s="10" t="s">
        <v>0</v>
      </c>
      <c r="C352" s="24">
        <v>7306</v>
      </c>
      <c r="E352" s="8">
        <v>389</v>
      </c>
      <c r="F352" s="10" t="s">
        <v>220</v>
      </c>
      <c r="G352" s="10">
        <v>389</v>
      </c>
      <c r="H352" s="24">
        <v>7306</v>
      </c>
      <c r="J352" s="70">
        <v>804300000</v>
      </c>
      <c r="K352" s="25">
        <v>43867.515995370399</v>
      </c>
      <c r="L352" s="10" t="str">
        <f>IFERROR(VLOOKUP(J352,'Produtos RA2018'!$C$2:$D$428,2,FALSE),"")</f>
        <v>Ananases (abacaxis)</v>
      </c>
      <c r="M352" s="10" t="str">
        <f t="shared" si="11"/>
        <v>ANANASES (ABACAXIS)</v>
      </c>
      <c r="O352" s="8">
        <f t="shared" si="12"/>
        <v>389</v>
      </c>
    </row>
    <row r="353" spans="1:15" ht="46.5" customHeight="1" x14ac:dyDescent="0.25">
      <c r="A353" s="8">
        <v>28</v>
      </c>
      <c r="B353" s="10" t="s">
        <v>0</v>
      </c>
      <c r="C353" s="24">
        <v>7306</v>
      </c>
      <c r="E353" s="8">
        <v>227</v>
      </c>
      <c r="F353" s="10" t="s">
        <v>221</v>
      </c>
      <c r="G353" s="10">
        <v>227</v>
      </c>
      <c r="H353" s="24">
        <v>7306</v>
      </c>
      <c r="J353" s="70">
        <v>802210000</v>
      </c>
      <c r="K353" s="25">
        <v>43867.516018518501</v>
      </c>
      <c r="L353" s="10" t="str">
        <f>IFERROR(VLOOKUP(J353,'Produtos RA2018'!$C$2:$D$428,2,FALSE),"")</f>
        <v/>
      </c>
      <c r="M353" s="10" t="str">
        <f t="shared" si="11"/>
        <v>AVELÃS "CORYLUS SPP.", FRESCAS OU SECAS, COM CASCA</v>
      </c>
      <c r="O353" s="8">
        <f t="shared" si="12"/>
        <v>227</v>
      </c>
    </row>
    <row r="354" spans="1:15" ht="22.5" x14ac:dyDescent="0.25">
      <c r="A354" s="8">
        <v>28</v>
      </c>
      <c r="B354" s="10" t="s">
        <v>0</v>
      </c>
      <c r="C354" s="24">
        <v>7306</v>
      </c>
      <c r="E354" s="8">
        <v>137</v>
      </c>
      <c r="F354" s="10" t="s">
        <v>222</v>
      </c>
      <c r="G354" s="10">
        <v>137</v>
      </c>
      <c r="H354" s="24">
        <v>7306</v>
      </c>
      <c r="J354" s="70">
        <v>802220000</v>
      </c>
      <c r="K354" s="25">
        <v>43867.5160300926</v>
      </c>
      <c r="L354" s="10" t="str">
        <f>IFERROR(VLOOKUP(J354,'Produtos RA2018'!$C$2:$D$428,2,FALSE),"")</f>
        <v/>
      </c>
      <c r="M354" s="10" t="str">
        <f t="shared" si="11"/>
        <v>AVELÃS "CORYLUS SPP.", FRESCAS OU SECAS, SEM CASCA, MESMO PELADAS</v>
      </c>
      <c r="O354" s="8">
        <f t="shared" si="12"/>
        <v>137</v>
      </c>
    </row>
    <row r="355" spans="1:15" x14ac:dyDescent="0.25">
      <c r="A355" s="8">
        <v>28</v>
      </c>
      <c r="B355" s="10" t="s">
        <v>0</v>
      </c>
      <c r="C355" s="24">
        <v>7306</v>
      </c>
      <c r="E355" s="8">
        <v>511</v>
      </c>
      <c r="F355" s="10" t="s">
        <v>223</v>
      </c>
      <c r="G355" s="10">
        <v>511</v>
      </c>
      <c r="H355" s="24">
        <v>7306</v>
      </c>
      <c r="J355" s="70">
        <v>810907501</v>
      </c>
      <c r="K355" s="25">
        <v>43867.5160300926</v>
      </c>
      <c r="L355" s="10" t="str">
        <f>IFERROR(VLOOKUP(J355,'Produtos RA2018'!$C$2:$D$428,2,FALSE),"")</f>
        <v>Baga de Sabugueiro</v>
      </c>
      <c r="M355" s="10" t="str">
        <f t="shared" si="11"/>
        <v>BAGA DE SABUGUEIRO</v>
      </c>
      <c r="O355" s="8">
        <f t="shared" si="12"/>
        <v>511</v>
      </c>
    </row>
    <row r="356" spans="1:15" x14ac:dyDescent="0.25">
      <c r="A356" s="8">
        <v>28</v>
      </c>
      <c r="B356" s="10" t="s">
        <v>0</v>
      </c>
      <c r="C356" s="24">
        <v>7306</v>
      </c>
      <c r="E356" s="8">
        <v>690</v>
      </c>
      <c r="F356" s="10" t="s">
        <v>224</v>
      </c>
      <c r="G356" s="10">
        <v>690</v>
      </c>
      <c r="H356" s="24">
        <v>7306</v>
      </c>
      <c r="J356" s="70">
        <v>810900001</v>
      </c>
      <c r="K356" s="25">
        <v>43867.5160300926</v>
      </c>
      <c r="L356" s="10" t="str">
        <f>IFERROR(VLOOKUP(J356,'Produtos RA2018'!$C$2:$D$428,2,FALSE),"")</f>
        <v/>
      </c>
      <c r="M356" s="10" t="str">
        <f t="shared" si="11"/>
        <v>BAGAS GOJI FRESCAS</v>
      </c>
      <c r="O356" s="8">
        <f t="shared" si="12"/>
        <v>690</v>
      </c>
    </row>
    <row r="357" spans="1:15" x14ac:dyDescent="0.25">
      <c r="A357" s="8">
        <v>28</v>
      </c>
      <c r="B357" s="10" t="s">
        <v>0</v>
      </c>
      <c r="C357" s="24">
        <v>7306</v>
      </c>
      <c r="E357" s="8">
        <v>257</v>
      </c>
      <c r="F357" s="10" t="s">
        <v>301</v>
      </c>
      <c r="G357" s="10">
        <v>257</v>
      </c>
      <c r="H357" s="24">
        <v>7306</v>
      </c>
      <c r="J357" s="70">
        <v>709300000</v>
      </c>
      <c r="K357" s="25">
        <v>43867.516041666699</v>
      </c>
      <c r="L357" s="10" t="str">
        <f>IFERROR(VLOOKUP(J357,'Produtos RA2018'!$C$2:$D$428,2,FALSE),"")</f>
        <v>Beringelas</v>
      </c>
      <c r="M357" s="10" t="str">
        <f t="shared" si="11"/>
        <v>BERINGELAS</v>
      </c>
      <c r="O357" s="8">
        <f t="shared" si="12"/>
        <v>257</v>
      </c>
    </row>
    <row r="358" spans="1:15" ht="56.25" x14ac:dyDescent="0.25">
      <c r="A358" s="8">
        <v>28</v>
      </c>
      <c r="B358" s="10" t="s">
        <v>0</v>
      </c>
      <c r="C358" s="24">
        <v>7306</v>
      </c>
      <c r="E358" s="8">
        <v>91</v>
      </c>
      <c r="F358" s="10" t="s">
        <v>302</v>
      </c>
      <c r="G358" s="10">
        <v>91</v>
      </c>
      <c r="H358" s="24">
        <v>7306</v>
      </c>
      <c r="J358" s="70">
        <v>706909000</v>
      </c>
      <c r="K358" s="25">
        <v>43867.516041666699</v>
      </c>
      <c r="L358" s="10" t="str">
        <f>IFERROR(VLOOKUP(J358,'Produtos RA2018'!$C$2:$D$428,2,FALSE),"")</f>
        <v/>
      </c>
      <c r="M358" s="10" t="str">
        <f t="shared" si="11"/>
        <v>BETERRABAS PARA SALADA, CERCEFI, RABANETES E RAÍZES COMESTÍVEIS SEMELHANTES, FRESCOS OU REFRIGERADOS (EXCETO CENOURAS, NABOS, AIPO-RÁBANO E RÁBANO)</v>
      </c>
      <c r="O358" s="8">
        <f t="shared" si="12"/>
        <v>91</v>
      </c>
    </row>
    <row r="359" spans="1:15" ht="37.5" customHeight="1" x14ac:dyDescent="0.25">
      <c r="A359" s="8">
        <v>28</v>
      </c>
      <c r="B359" s="10" t="s">
        <v>0</v>
      </c>
      <c r="C359" s="24">
        <v>7306</v>
      </c>
      <c r="E359" s="8">
        <v>176</v>
      </c>
      <c r="F359" s="10" t="s">
        <v>303</v>
      </c>
      <c r="G359" s="10">
        <v>176</v>
      </c>
      <c r="H359" s="24">
        <v>7306</v>
      </c>
      <c r="J359" s="70">
        <v>704909040</v>
      </c>
      <c r="K359" s="25">
        <v>43867.516041666699</v>
      </c>
      <c r="L359" s="10" t="str">
        <f>IFERROR(VLOOKUP(J359,'Produtos RA2018'!$C$2:$D$428,2,FALSE),"")</f>
        <v/>
      </c>
      <c r="M359" s="10" t="str">
        <f t="shared" si="11"/>
        <v>BRASSICA OLERACEA (BRÓCOLO CHINÊS)</v>
      </c>
      <c r="O359" s="8">
        <f t="shared" si="12"/>
        <v>176</v>
      </c>
    </row>
    <row r="360" spans="1:15" x14ac:dyDescent="0.25">
      <c r="A360" s="8">
        <v>28</v>
      </c>
      <c r="B360" s="10" t="s">
        <v>0</v>
      </c>
      <c r="C360" s="24">
        <v>7306</v>
      </c>
      <c r="E360" s="8">
        <v>87</v>
      </c>
      <c r="F360" s="10" t="s">
        <v>304</v>
      </c>
      <c r="G360" s="10">
        <v>87</v>
      </c>
      <c r="H360" s="24">
        <v>7306</v>
      </c>
      <c r="J360" s="70">
        <v>704100010</v>
      </c>
      <c r="K360" s="25">
        <v>43867.516041666699</v>
      </c>
      <c r="L360" s="10" t="str">
        <f>IFERROR(VLOOKUP(J360,'Produtos RA2018'!$C$2:$D$428,2,FALSE),"")</f>
        <v/>
      </c>
      <c r="M360" s="10" t="str">
        <f t="shared" si="11"/>
        <v>BRÓCOLOS</v>
      </c>
      <c r="O360" s="8">
        <f t="shared" si="12"/>
        <v>87</v>
      </c>
    </row>
    <row r="361" spans="1:15" x14ac:dyDescent="0.25">
      <c r="A361" s="8">
        <v>28</v>
      </c>
      <c r="B361" s="10" t="s">
        <v>0</v>
      </c>
      <c r="C361" s="24">
        <v>7306</v>
      </c>
      <c r="E361" s="8">
        <v>135</v>
      </c>
      <c r="F361" s="10" t="s">
        <v>305</v>
      </c>
      <c r="G361" s="10">
        <v>135</v>
      </c>
      <c r="H361" s="24">
        <v>7306</v>
      </c>
      <c r="J361" s="70">
        <v>709591000</v>
      </c>
      <c r="K361" s="25">
        <v>43867.516041666699</v>
      </c>
      <c r="L361" s="10" t="str">
        <f>IFERROR(VLOOKUP(J361,'Produtos RA2018'!$C$2:$D$428,2,FALSE),"")</f>
        <v/>
      </c>
      <c r="M361" s="10" t="str">
        <f t="shared" si="11"/>
        <v>CANTARELOS</v>
      </c>
      <c r="O361" s="8">
        <f t="shared" si="12"/>
        <v>135</v>
      </c>
    </row>
    <row r="362" spans="1:15" ht="28.5" customHeight="1" x14ac:dyDescent="0.25">
      <c r="A362" s="8">
        <v>28</v>
      </c>
      <c r="B362" s="10" t="s">
        <v>0</v>
      </c>
      <c r="C362" s="24">
        <v>7306</v>
      </c>
      <c r="E362" s="8">
        <v>186</v>
      </c>
      <c r="F362" s="10" t="s">
        <v>225</v>
      </c>
      <c r="G362" s="10">
        <v>186</v>
      </c>
      <c r="H362" s="24">
        <v>7306</v>
      </c>
      <c r="J362" s="70">
        <v>802410000</v>
      </c>
      <c r="K362" s="25">
        <v>43867.516041666699</v>
      </c>
      <c r="L362" s="10" t="str">
        <f>IFERROR(VLOOKUP(J362,'Produtos RA2018'!$C$2:$D$428,2,FALSE),"")</f>
        <v/>
      </c>
      <c r="M362" s="10" t="str">
        <f t="shared" si="11"/>
        <v>CASTANHAS "CASTANEA SPP.", FRESCAS OU SECAS, COM CASCA</v>
      </c>
      <c r="O362" s="8">
        <f t="shared" si="12"/>
        <v>186</v>
      </c>
    </row>
    <row r="363" spans="1:15" ht="28.5" customHeight="1" x14ac:dyDescent="0.25">
      <c r="A363" s="8">
        <v>28</v>
      </c>
      <c r="B363" s="10" t="s">
        <v>0</v>
      </c>
      <c r="C363" s="24">
        <v>7306</v>
      </c>
      <c r="E363" s="8">
        <v>300</v>
      </c>
      <c r="F363" s="10" t="s">
        <v>226</v>
      </c>
      <c r="G363" s="10">
        <v>300</v>
      </c>
      <c r="H363" s="24">
        <v>7306</v>
      </c>
      <c r="J363" s="70">
        <v>802420000</v>
      </c>
      <c r="K363" s="25">
        <v>43867.516041666699</v>
      </c>
      <c r="L363" s="10" t="str">
        <f>IFERROR(VLOOKUP(J363,'Produtos RA2018'!$C$2:$D$428,2,FALSE),"")</f>
        <v/>
      </c>
      <c r="M363" s="10" t="str">
        <f t="shared" si="11"/>
        <v>CASTANHAS "CASTANEA SPP.", FRESCAS OU SECAS, SEM CASCA OU PELADAS</v>
      </c>
      <c r="O363" s="8">
        <f t="shared" si="12"/>
        <v>300</v>
      </c>
    </row>
    <row r="364" spans="1:15" x14ac:dyDescent="0.25">
      <c r="A364" s="8">
        <v>28</v>
      </c>
      <c r="B364" s="10" t="s">
        <v>0</v>
      </c>
      <c r="C364" s="24">
        <v>7306</v>
      </c>
      <c r="E364" s="8">
        <v>129</v>
      </c>
      <c r="F364" s="10" t="s">
        <v>306</v>
      </c>
      <c r="G364" s="10">
        <v>129</v>
      </c>
      <c r="H364" s="24">
        <v>7306</v>
      </c>
      <c r="J364" s="70">
        <v>703101100</v>
      </c>
      <c r="K364" s="25">
        <v>43867.516041666699</v>
      </c>
      <c r="L364" s="10" t="str">
        <f>IFERROR(VLOOKUP(J364,'Produtos RA2018'!$C$2:$D$428,2,FALSE),"")</f>
        <v/>
      </c>
      <c r="M364" s="10" t="str">
        <f t="shared" si="11"/>
        <v>CEBOLAS DE SEMENTE</v>
      </c>
      <c r="O364" s="8">
        <f t="shared" si="12"/>
        <v>129</v>
      </c>
    </row>
    <row r="365" spans="1:15" x14ac:dyDescent="0.25">
      <c r="A365" s="8">
        <v>28</v>
      </c>
      <c r="B365" s="10" t="s">
        <v>0</v>
      </c>
      <c r="C365" s="24">
        <v>7306</v>
      </c>
      <c r="E365" s="8">
        <v>338</v>
      </c>
      <c r="F365" s="10" t="s">
        <v>307</v>
      </c>
      <c r="G365" s="10">
        <v>338</v>
      </c>
      <c r="H365" s="24">
        <v>7306</v>
      </c>
      <c r="J365" s="70">
        <v>703101900</v>
      </c>
      <c r="K365" s="25">
        <v>43867.516041666699</v>
      </c>
      <c r="L365" s="10" t="str">
        <f>IFERROR(VLOOKUP(J365,'Produtos RA2018'!$C$2:$D$428,2,FALSE),"")</f>
        <v/>
      </c>
      <c r="M365" s="10" t="str">
        <f t="shared" si="11"/>
        <v>CEBOLAS (EXCETO DE SEMENTE)</v>
      </c>
      <c r="O365" s="8">
        <f t="shared" si="12"/>
        <v>338</v>
      </c>
    </row>
    <row r="366" spans="1:15" ht="22.5" x14ac:dyDescent="0.25">
      <c r="A366" s="8">
        <v>28</v>
      </c>
      <c r="B366" s="10" t="s">
        <v>0</v>
      </c>
      <c r="C366" s="24">
        <v>7306</v>
      </c>
      <c r="E366" s="8">
        <v>263</v>
      </c>
      <c r="F366" s="10" t="s">
        <v>308</v>
      </c>
      <c r="G366" s="10">
        <v>263</v>
      </c>
      <c r="H366" s="24">
        <v>7306</v>
      </c>
      <c r="J366" s="70">
        <v>709999050</v>
      </c>
      <c r="K366" s="25">
        <v>43867.516041666699</v>
      </c>
      <c r="L366" s="10" t="str">
        <f>IFERROR(VLOOKUP(J366,'Produtos RA2018'!$C$2:$D$428,2,FALSE),"")</f>
        <v/>
      </c>
      <c r="M366" s="10" t="str">
        <f t="shared" si="11"/>
        <v>CEBOLAS SELVAGENS DA ESPÉCIE MUSCAN COMUSUM</v>
      </c>
      <c r="O366" s="8">
        <f t="shared" si="12"/>
        <v>263</v>
      </c>
    </row>
    <row r="367" spans="1:15" x14ac:dyDescent="0.25">
      <c r="A367" s="8">
        <v>28</v>
      </c>
      <c r="B367" s="10" t="s">
        <v>0</v>
      </c>
      <c r="C367" s="24">
        <v>7306</v>
      </c>
      <c r="E367" s="8">
        <v>178</v>
      </c>
      <c r="F367" s="10" t="s">
        <v>309</v>
      </c>
      <c r="G367" s="10">
        <v>178</v>
      </c>
      <c r="H367" s="24">
        <v>7306</v>
      </c>
      <c r="J367" s="70">
        <v>706100010</v>
      </c>
      <c r="K367" s="25">
        <v>43867.516041666699</v>
      </c>
      <c r="L367" s="10" t="str">
        <f>IFERROR(VLOOKUP(J367,'Produtos RA2018'!$C$2:$D$428,2,FALSE),"")</f>
        <v/>
      </c>
      <c r="M367" s="10" t="str">
        <f t="shared" si="11"/>
        <v>CENOURAS</v>
      </c>
      <c r="O367" s="8">
        <f t="shared" si="12"/>
        <v>178</v>
      </c>
    </row>
    <row r="368" spans="1:15" x14ac:dyDescent="0.25">
      <c r="A368" s="8">
        <v>28</v>
      </c>
      <c r="B368" s="10" t="s">
        <v>0</v>
      </c>
      <c r="C368" s="24">
        <v>7306</v>
      </c>
      <c r="E368" s="8">
        <v>184</v>
      </c>
      <c r="F368" s="10" t="s">
        <v>310</v>
      </c>
      <c r="G368" s="10">
        <v>184</v>
      </c>
      <c r="H368" s="24">
        <v>7306</v>
      </c>
      <c r="J368" s="70">
        <v>709593000</v>
      </c>
      <c r="K368" s="25">
        <v>43867.516041666699</v>
      </c>
      <c r="L368" s="10" t="str">
        <f>IFERROR(VLOOKUP(J368,'Produtos RA2018'!$C$2:$D$428,2,FALSE),"")</f>
        <v/>
      </c>
      <c r="M368" s="10" t="str">
        <f t="shared" si="11"/>
        <v>CEPES</v>
      </c>
      <c r="O368" s="8">
        <f t="shared" si="12"/>
        <v>184</v>
      </c>
    </row>
    <row r="369" spans="1:15" s="9" customFormat="1" x14ac:dyDescent="0.25">
      <c r="A369" s="8">
        <v>28</v>
      </c>
      <c r="B369" s="10" t="s">
        <v>0</v>
      </c>
      <c r="C369" s="24">
        <v>7306</v>
      </c>
      <c r="D369" s="8"/>
      <c r="E369" s="8">
        <v>516</v>
      </c>
      <c r="F369" s="10" t="s">
        <v>311</v>
      </c>
      <c r="G369" s="10">
        <v>516</v>
      </c>
      <c r="H369" s="24">
        <v>7306</v>
      </c>
      <c r="I369" s="8"/>
      <c r="J369" s="70">
        <v>709999002</v>
      </c>
      <c r="K369" s="25">
        <v>43867.516041666699</v>
      </c>
      <c r="L369" s="10" t="str">
        <f>IFERROR(VLOOKUP(J369,'Produtos RA2018'!$C$2:$D$428,2,FALSE),"")</f>
        <v>Cerefólio Fresco ou Refrigerado</v>
      </c>
      <c r="M369" s="10" t="str">
        <f t="shared" si="11"/>
        <v>CEREFÓLIO FRESCO OU REFRIGERADO</v>
      </c>
      <c r="O369" s="8">
        <f t="shared" si="12"/>
        <v>516</v>
      </c>
    </row>
    <row r="370" spans="1:15" s="9" customFormat="1" ht="22.5" x14ac:dyDescent="0.25">
      <c r="A370" s="8">
        <v>28</v>
      </c>
      <c r="B370" s="10" t="s">
        <v>0</v>
      </c>
      <c r="C370" s="24">
        <v>7306</v>
      </c>
      <c r="D370" s="8"/>
      <c r="E370" s="8">
        <v>347</v>
      </c>
      <c r="F370" s="10" t="s">
        <v>227</v>
      </c>
      <c r="G370" s="10">
        <v>347</v>
      </c>
      <c r="H370" s="24">
        <v>7306</v>
      </c>
      <c r="I370" s="8"/>
      <c r="J370" s="70">
        <v>809290000</v>
      </c>
      <c r="K370" s="25">
        <v>43867.516041666699</v>
      </c>
      <c r="L370" s="10" t="str">
        <f>IFERROR(VLOOKUP(J370,'Produtos RA2018'!$C$2:$D$428,2,FALSE),"")</f>
        <v>Cerejas</v>
      </c>
      <c r="M370" s="10" t="str">
        <f t="shared" si="11"/>
        <v>CEREJAS</v>
      </c>
      <c r="O370" s="8">
        <f t="shared" si="12"/>
        <v>347</v>
      </c>
    </row>
    <row r="371" spans="1:15" s="9" customFormat="1" x14ac:dyDescent="0.25">
      <c r="A371" s="8">
        <v>28</v>
      </c>
      <c r="B371" s="10" t="s">
        <v>0</v>
      </c>
      <c r="C371" s="24">
        <v>7306</v>
      </c>
      <c r="D371" s="8"/>
      <c r="E371" s="8">
        <v>339</v>
      </c>
      <c r="F371" s="10" t="s">
        <v>312</v>
      </c>
      <c r="G371" s="10">
        <v>339</v>
      </c>
      <c r="H371" s="24">
        <v>7306</v>
      </c>
      <c r="I371" s="8"/>
      <c r="J371" s="70">
        <v>703109000</v>
      </c>
      <c r="K371" s="25">
        <v>43867.516041666699</v>
      </c>
      <c r="L371" s="10" t="str">
        <f>IFERROR(VLOOKUP(J371,'Produtos RA2018'!$C$2:$D$428,2,FALSE),"")</f>
        <v/>
      </c>
      <c r="M371" s="10" t="str">
        <f t="shared" si="11"/>
        <v>CHALOTAS</v>
      </c>
      <c r="O371" s="8">
        <f t="shared" si="12"/>
        <v>339</v>
      </c>
    </row>
    <row r="372" spans="1:15" s="9" customFormat="1" ht="22.5" x14ac:dyDescent="0.25">
      <c r="A372" s="8">
        <v>28</v>
      </c>
      <c r="B372" s="10" t="s">
        <v>0</v>
      </c>
      <c r="C372" s="24">
        <v>7306</v>
      </c>
      <c r="D372" s="8"/>
      <c r="E372" s="8">
        <v>90</v>
      </c>
      <c r="F372" s="10" t="s">
        <v>313</v>
      </c>
      <c r="G372" s="10">
        <v>90</v>
      </c>
      <c r="H372" s="24">
        <v>7306</v>
      </c>
      <c r="I372" s="8"/>
      <c r="J372" s="70">
        <v>705290000</v>
      </c>
      <c r="K372" s="25">
        <v>43867.516053240703</v>
      </c>
      <c r="L372" s="10" t="str">
        <f>IFERROR(VLOOKUP(J372,'Produtos RA2018'!$C$2:$D$428,2,FALSE),"")</f>
        <v/>
      </c>
      <c r="M372" s="10" t="str">
        <f t="shared" si="11"/>
        <v>CHICÓRIAS "CHICHORIUM SPP.", (EXCETO "CHICHORIUM INTYBUS VAR. FOLIOSUM")</v>
      </c>
      <c r="O372" s="8">
        <f t="shared" si="12"/>
        <v>90</v>
      </c>
    </row>
    <row r="373" spans="1:15" x14ac:dyDescent="0.25">
      <c r="A373" s="8">
        <v>28</v>
      </c>
      <c r="B373" s="10" t="s">
        <v>0</v>
      </c>
      <c r="C373" s="24">
        <v>7306</v>
      </c>
      <c r="E373" s="8">
        <v>269</v>
      </c>
      <c r="F373" s="10" t="s">
        <v>228</v>
      </c>
      <c r="G373" s="10">
        <v>269</v>
      </c>
      <c r="H373" s="24">
        <v>7306</v>
      </c>
      <c r="J373" s="70">
        <v>805000000</v>
      </c>
      <c r="K373" s="25">
        <v>43867.516053240703</v>
      </c>
      <c r="L373" s="10" t="str">
        <f>IFERROR(VLOOKUP(J373,'Produtos RA2018'!$C$2:$D$428,2,FALSE),"")</f>
        <v/>
      </c>
      <c r="M373" s="10" t="str">
        <f t="shared" si="11"/>
        <v>CITRINOS, FRESCOS OU SECOS</v>
      </c>
      <c r="O373" s="8">
        <f t="shared" si="12"/>
        <v>269</v>
      </c>
    </row>
    <row r="374" spans="1:15" ht="84" customHeight="1" x14ac:dyDescent="0.25">
      <c r="A374" s="8">
        <v>28</v>
      </c>
      <c r="B374" s="10" t="s">
        <v>0</v>
      </c>
      <c r="C374" s="24">
        <v>7306</v>
      </c>
      <c r="E374" s="8">
        <v>345</v>
      </c>
      <c r="F374" s="10" t="s">
        <v>229</v>
      </c>
      <c r="G374" s="10">
        <v>345</v>
      </c>
      <c r="H374" s="24">
        <v>7306</v>
      </c>
      <c r="J374" s="70">
        <v>805900000</v>
      </c>
      <c r="K374" s="25">
        <v>43867.516053240703</v>
      </c>
      <c r="L374" s="10" t="str">
        <f>IFERROR(VLOOKUP(J374,'Produtos RA2018'!$C$2:$D$428,2,FALSE),"")</f>
        <v/>
      </c>
      <c r="M374" s="10" t="str">
        <f t="shared" si="11"/>
        <v>CITRINOS, FRESCOS OU SECOS (EXCETO LARANJAS, LIMÕES "CITRUS LIMON, CITRUS LIMONUM", E LIMAS "CITRUS AURANTIFOLIA E CITRUS LATIFOLIA", CLEMENTINAS, MONREALES, SATSUMAS, MANDARINAS, WILKINGS, TANGERINAS, TORANJAS E POMELOS)</v>
      </c>
      <c r="O374" s="8">
        <f t="shared" si="12"/>
        <v>345</v>
      </c>
    </row>
    <row r="375" spans="1:15" ht="45" x14ac:dyDescent="0.25">
      <c r="A375" s="8">
        <v>28</v>
      </c>
      <c r="B375" s="10" t="s">
        <v>0</v>
      </c>
      <c r="C375" s="24">
        <v>7306</v>
      </c>
      <c r="E375" s="8">
        <v>302</v>
      </c>
      <c r="F375" s="10" t="s">
        <v>230</v>
      </c>
      <c r="G375" s="10">
        <v>302</v>
      </c>
      <c r="H375" s="24">
        <v>7306</v>
      </c>
      <c r="J375" s="70">
        <v>805209000</v>
      </c>
      <c r="K375" s="25">
        <v>43867.516053240703</v>
      </c>
      <c r="L375" s="10" t="str">
        <f>IFERROR(VLOOKUP(J375,'Produtos RA2018'!$C$2:$D$428,2,FALSE),"")</f>
        <v/>
      </c>
      <c r="M375" s="10" t="str">
        <f t="shared" si="11"/>
        <v>CITRINOS HÍBRIDOS, FRESCOS OU SECOS (EXCETO CLEMENTINAS, MONREALES, SATSUMAS, MANDARINAS, WILKINGS E TANGERINAS)</v>
      </c>
      <c r="O375" s="8">
        <f t="shared" si="12"/>
        <v>302</v>
      </c>
    </row>
    <row r="376" spans="1:15" x14ac:dyDescent="0.25">
      <c r="A376" s="8">
        <v>28</v>
      </c>
      <c r="B376" s="10" t="s">
        <v>0</v>
      </c>
      <c r="C376" s="24">
        <v>7306</v>
      </c>
      <c r="E376" s="8">
        <v>229</v>
      </c>
      <c r="F376" s="10" t="s">
        <v>231</v>
      </c>
      <c r="G376" s="10">
        <v>229</v>
      </c>
      <c r="H376" s="24">
        <v>7306</v>
      </c>
      <c r="J376" s="70">
        <v>805201000</v>
      </c>
      <c r="K376" s="25">
        <v>43867.516053240703</v>
      </c>
      <c r="L376" s="10" t="str">
        <f>IFERROR(VLOOKUP(J376,'Produtos RA2018'!$C$2:$D$428,2,FALSE),"")</f>
        <v/>
      </c>
      <c r="M376" s="10" t="str">
        <f t="shared" si="11"/>
        <v>CLEMENTINAS, FRESCAS OU SECAS</v>
      </c>
      <c r="O376" s="8">
        <f t="shared" si="12"/>
        <v>229</v>
      </c>
    </row>
    <row r="377" spans="1:15" ht="45" x14ac:dyDescent="0.25">
      <c r="A377" s="8">
        <v>28</v>
      </c>
      <c r="B377" s="10" t="s">
        <v>0</v>
      </c>
      <c r="C377" s="24">
        <v>7306</v>
      </c>
      <c r="E377" s="8">
        <v>343</v>
      </c>
      <c r="F377" s="10" t="s">
        <v>314</v>
      </c>
      <c r="G377" s="10">
        <v>343</v>
      </c>
      <c r="H377" s="24">
        <v>7306</v>
      </c>
      <c r="J377" s="70">
        <v>709599000</v>
      </c>
      <c r="K377" s="25">
        <v>43867.516053240703</v>
      </c>
      <c r="L377" s="10" t="str">
        <f>IFERROR(VLOOKUP(J377,'Produtos RA2018'!$C$2:$D$428,2,FALSE),"")</f>
        <v/>
      </c>
      <c r="M377" s="10" t="str">
        <f t="shared" si="11"/>
        <v>COGUMELOS COMESTÍVEIS, FRESCOS OU REFRIGERADOS (EXCETO COGUMELOS DO GÉNERO "AGARICUS", CANTARELOS, CEPES E TRUFAS)</v>
      </c>
      <c r="O377" s="8">
        <f t="shared" si="12"/>
        <v>343</v>
      </c>
    </row>
    <row r="378" spans="1:15" ht="22.5" x14ac:dyDescent="0.25">
      <c r="A378" s="8">
        <v>28</v>
      </c>
      <c r="B378" s="10" t="s">
        <v>0</v>
      </c>
      <c r="C378" s="24">
        <v>7306</v>
      </c>
      <c r="E378" s="8">
        <v>258</v>
      </c>
      <c r="F378" s="10" t="s">
        <v>315</v>
      </c>
      <c r="G378" s="10">
        <v>258</v>
      </c>
      <c r="H378" s="24">
        <v>7306</v>
      </c>
      <c r="J378" s="70">
        <v>709510010</v>
      </c>
      <c r="K378" s="25">
        <v>43867.516053240703</v>
      </c>
      <c r="L378" s="10" t="str">
        <f>IFERROR(VLOOKUP(J378,'Produtos RA2018'!$C$2:$D$428,2,FALSE),"")</f>
        <v/>
      </c>
      <c r="M378" s="10" t="str">
        <f t="shared" si="11"/>
        <v>COGUMELOS DE CULTURA DO GÉNERO AGARICUS</v>
      </c>
      <c r="O378" s="8">
        <f t="shared" si="12"/>
        <v>258</v>
      </c>
    </row>
    <row r="379" spans="1:15" ht="22.5" x14ac:dyDescent="0.25">
      <c r="A379" s="8">
        <v>28</v>
      </c>
      <c r="B379" s="10" t="s">
        <v>0</v>
      </c>
      <c r="C379" s="24">
        <v>7306</v>
      </c>
      <c r="E379" s="8">
        <v>182</v>
      </c>
      <c r="F379" s="10" t="s">
        <v>316</v>
      </c>
      <c r="G379" s="10">
        <v>182</v>
      </c>
      <c r="H379" s="24">
        <v>7306</v>
      </c>
      <c r="J379" s="70">
        <v>709510000</v>
      </c>
      <c r="K379" s="25">
        <v>43867.516053240703</v>
      </c>
      <c r="L379" s="10" t="str">
        <f>IFERROR(VLOOKUP(J379,'Produtos RA2018'!$C$2:$D$428,2,FALSE),"")</f>
        <v/>
      </c>
      <c r="M379" s="10" t="str">
        <f t="shared" si="11"/>
        <v>COGUMELOS DO GÉNERO "AGARICUS", FRESCOS OU REFRIGERADOS</v>
      </c>
      <c r="O379" s="8">
        <f t="shared" si="12"/>
        <v>182</v>
      </c>
    </row>
    <row r="380" spans="1:15" x14ac:dyDescent="0.25">
      <c r="A380" s="8">
        <v>28</v>
      </c>
      <c r="B380" s="10" t="s">
        <v>0</v>
      </c>
      <c r="C380" s="24">
        <v>7306</v>
      </c>
      <c r="E380" s="8">
        <v>341</v>
      </c>
      <c r="F380" s="10" t="s">
        <v>317</v>
      </c>
      <c r="G380" s="10">
        <v>341</v>
      </c>
      <c r="H380" s="24">
        <v>7306</v>
      </c>
      <c r="J380" s="70">
        <v>704901000</v>
      </c>
      <c r="K380" s="25">
        <v>43867.516064814801</v>
      </c>
      <c r="L380" s="10" t="str">
        <f>IFERROR(VLOOKUP(J380,'Produtos RA2018'!$C$2:$D$428,2,FALSE),"")</f>
        <v>Couve branca e couve roxa</v>
      </c>
      <c r="M380" s="10" t="str">
        <f t="shared" si="11"/>
        <v>COUVE BRANCA E COUVE ROXA</v>
      </c>
      <c r="O380" s="8">
        <f t="shared" si="12"/>
        <v>341</v>
      </c>
    </row>
    <row r="381" spans="1:15" s="9" customFormat="1" ht="12.95" customHeight="1" x14ac:dyDescent="0.25">
      <c r="A381" s="8">
        <v>28</v>
      </c>
      <c r="B381" s="10" t="s">
        <v>0</v>
      </c>
      <c r="C381" s="24">
        <v>7306</v>
      </c>
      <c r="D381" s="8"/>
      <c r="E381" s="8">
        <v>342</v>
      </c>
      <c r="F381" s="10" t="s">
        <v>318</v>
      </c>
      <c r="G381" s="10">
        <v>342</v>
      </c>
      <c r="H381" s="24">
        <v>7306</v>
      </c>
      <c r="I381" s="8"/>
      <c r="J381" s="70">
        <v>704909020</v>
      </c>
      <c r="K381" s="25">
        <v>43867.516064814801</v>
      </c>
      <c r="L381" s="10" t="str">
        <f>IFERROR(VLOOKUP(J381,'Produtos RA2018'!$C$2:$D$428,2,FALSE),"")</f>
        <v/>
      </c>
      <c r="M381" s="10" t="str">
        <f t="shared" si="11"/>
        <v>COUVE DA CHINA</v>
      </c>
      <c r="O381" s="8">
        <f t="shared" si="12"/>
        <v>342</v>
      </c>
    </row>
    <row r="382" spans="1:15" s="9" customFormat="1" x14ac:dyDescent="0.25">
      <c r="A382" s="8">
        <v>28</v>
      </c>
      <c r="B382" s="10" t="s">
        <v>0</v>
      </c>
      <c r="C382" s="24">
        <v>7306</v>
      </c>
      <c r="D382" s="8"/>
      <c r="E382" s="8">
        <v>340</v>
      </c>
      <c r="F382" s="10" t="s">
        <v>319</v>
      </c>
      <c r="G382" s="10">
        <v>340</v>
      </c>
      <c r="H382" s="24">
        <v>7306</v>
      </c>
      <c r="I382" s="8"/>
      <c r="J382" s="70">
        <v>704200000</v>
      </c>
      <c r="K382" s="25">
        <v>43867.516064814801</v>
      </c>
      <c r="L382" s="10" t="str">
        <f>IFERROR(VLOOKUP(J382,'Produtos RA2018'!$C$2:$D$428,2,FALSE),"")</f>
        <v>Couve-de-bruxelas</v>
      </c>
      <c r="M382" s="10" t="str">
        <f t="shared" si="11"/>
        <v>COUVE-DE-BRUXELAS</v>
      </c>
      <c r="O382" s="8">
        <f t="shared" si="12"/>
        <v>340</v>
      </c>
    </row>
    <row r="383" spans="1:15" s="9" customFormat="1" x14ac:dyDescent="0.25">
      <c r="A383" s="8">
        <v>28</v>
      </c>
      <c r="B383" s="10" t="s">
        <v>0</v>
      </c>
      <c r="C383" s="24">
        <v>7306</v>
      </c>
      <c r="D383" s="8"/>
      <c r="E383" s="8">
        <v>274</v>
      </c>
      <c r="F383" s="10" t="s">
        <v>232</v>
      </c>
      <c r="G383" s="10">
        <v>274</v>
      </c>
      <c r="H383" s="24">
        <v>7306</v>
      </c>
      <c r="I383" s="8"/>
      <c r="J383" s="70">
        <v>809100000</v>
      </c>
      <c r="K383" s="25">
        <v>43867.516064814801</v>
      </c>
      <c r="L383" s="10" t="str">
        <f>IFERROR(VLOOKUP(J383,'Produtos RA2018'!$C$2:$D$428,2,FALSE),"")</f>
        <v>Damascos</v>
      </c>
      <c r="M383" s="10" t="str">
        <f t="shared" si="11"/>
        <v>DAMASCOS</v>
      </c>
      <c r="O383" s="8">
        <f t="shared" si="12"/>
        <v>274</v>
      </c>
    </row>
    <row r="384" spans="1:15" x14ac:dyDescent="0.25">
      <c r="A384" s="8">
        <v>28</v>
      </c>
      <c r="B384" s="10" t="s">
        <v>0</v>
      </c>
      <c r="C384" s="24">
        <v>7306</v>
      </c>
      <c r="E384" s="8">
        <v>230</v>
      </c>
      <c r="F384" s="10" t="s">
        <v>233</v>
      </c>
      <c r="G384" s="10">
        <v>230</v>
      </c>
      <c r="H384" s="24">
        <v>7306</v>
      </c>
      <c r="J384" s="70">
        <v>810700000</v>
      </c>
      <c r="K384" s="25">
        <v>43867.516064814801</v>
      </c>
      <c r="L384" s="10" t="str">
        <f>IFERROR(VLOOKUP(J384,'Produtos RA2018'!$C$2:$D$428,2,FALSE),"")</f>
        <v/>
      </c>
      <c r="M384" s="10" t="str">
        <f t="shared" si="11"/>
        <v>DIÓSPIROS, FRESCOS</v>
      </c>
      <c r="O384" s="8">
        <f t="shared" si="12"/>
        <v>230</v>
      </c>
    </row>
    <row r="385" spans="1:15" x14ac:dyDescent="0.25">
      <c r="A385" s="8">
        <v>28</v>
      </c>
      <c r="B385" s="10" t="s">
        <v>0</v>
      </c>
      <c r="C385" s="24">
        <v>7306</v>
      </c>
      <c r="E385" s="8">
        <v>194</v>
      </c>
      <c r="F385" s="10" t="s">
        <v>234</v>
      </c>
      <c r="G385" s="10">
        <v>194</v>
      </c>
      <c r="H385" s="24">
        <v>7306</v>
      </c>
      <c r="J385" s="70">
        <v>810600000</v>
      </c>
      <c r="K385" s="25">
        <v>43867.5160763889</v>
      </c>
      <c r="L385" s="10" t="str">
        <f>IFERROR(VLOOKUP(J385,'Produtos RA2018'!$C$2:$D$428,2,FALSE),"")</f>
        <v>Duriangos (duriões)</v>
      </c>
      <c r="M385" s="10" t="str">
        <f t="shared" si="11"/>
        <v>DURIANGOS (DURIÕES)</v>
      </c>
      <c r="O385" s="8">
        <f t="shared" si="12"/>
        <v>194</v>
      </c>
    </row>
    <row r="386" spans="1:15" ht="22.5" x14ac:dyDescent="0.25">
      <c r="A386" s="8">
        <v>28</v>
      </c>
      <c r="B386" s="10" t="s">
        <v>0</v>
      </c>
      <c r="C386" s="24">
        <v>7306</v>
      </c>
      <c r="E386" s="8">
        <v>131</v>
      </c>
      <c r="F386" s="10" t="s">
        <v>320</v>
      </c>
      <c r="G386" s="10">
        <v>131</v>
      </c>
      <c r="H386" s="24">
        <v>7306</v>
      </c>
      <c r="J386" s="70">
        <v>705210000</v>
      </c>
      <c r="K386" s="25">
        <v>43867.5160763889</v>
      </c>
      <c r="L386" s="10" t="str">
        <f>IFERROR(VLOOKUP(J386,'Produtos RA2018'!$C$2:$D$428,2,FALSE),"")</f>
        <v/>
      </c>
      <c r="M386" s="10" t="str">
        <f t="shared" si="11"/>
        <v>ENDÍVIA (CHICHORIUM INTYBUS VAR. FOLIOSUM)</v>
      </c>
      <c r="O386" s="8">
        <f t="shared" si="12"/>
        <v>131</v>
      </c>
    </row>
    <row r="387" spans="1:15" x14ac:dyDescent="0.25">
      <c r="A387" s="8">
        <v>28</v>
      </c>
      <c r="B387" s="10" t="s">
        <v>0</v>
      </c>
      <c r="C387" s="24">
        <v>7306</v>
      </c>
      <c r="E387" s="8">
        <v>220</v>
      </c>
      <c r="F387" s="10" t="s">
        <v>321</v>
      </c>
      <c r="G387" s="10">
        <v>220</v>
      </c>
      <c r="H387" s="24">
        <v>7306</v>
      </c>
      <c r="J387" s="70">
        <v>708100000</v>
      </c>
      <c r="K387" s="25">
        <v>43867.5160763889</v>
      </c>
      <c r="L387" s="10" t="str">
        <f>IFERROR(VLOOKUP(J387,'Produtos RA2018'!$C$2:$D$428,2,FALSE),"")</f>
        <v>Ervilhas (Pisum sativum)</v>
      </c>
      <c r="M387" s="10" t="str">
        <f t="shared" si="11"/>
        <v>ERVILHAS (PISUM SATIVUM)</v>
      </c>
      <c r="O387" s="8">
        <f t="shared" si="12"/>
        <v>220</v>
      </c>
    </row>
    <row r="388" spans="1:15" x14ac:dyDescent="0.25">
      <c r="A388" s="8">
        <v>28</v>
      </c>
      <c r="B388" s="10" t="s">
        <v>0</v>
      </c>
      <c r="C388" s="24">
        <v>7306</v>
      </c>
      <c r="E388" s="8">
        <v>297</v>
      </c>
      <c r="F388" s="10" t="s">
        <v>322</v>
      </c>
      <c r="G388" s="10">
        <v>297</v>
      </c>
      <c r="H388" s="24">
        <v>7306</v>
      </c>
      <c r="J388" s="70">
        <v>709200000</v>
      </c>
      <c r="K388" s="25">
        <v>43867.5160763889</v>
      </c>
      <c r="L388" s="10" t="str">
        <f>IFERROR(VLOOKUP(J388,'Produtos RA2018'!$C$2:$D$428,2,FALSE),"")</f>
        <v>Espargos (aspargos)</v>
      </c>
      <c r="M388" s="10" t="str">
        <f t="shared" ref="M388:M452" si="13">IF(L388="",F388,UPPER(L388))</f>
        <v>ESPARGOS (ASPARGOS)</v>
      </c>
      <c r="O388" s="8">
        <f t="shared" ref="O388:O452" si="14">G388</f>
        <v>297</v>
      </c>
    </row>
    <row r="389" spans="1:15" ht="22.5" x14ac:dyDescent="0.25">
      <c r="A389" s="8">
        <v>28</v>
      </c>
      <c r="B389" s="10" t="s">
        <v>0</v>
      </c>
      <c r="C389" s="24">
        <v>7306</v>
      </c>
      <c r="E389" s="8">
        <v>223</v>
      </c>
      <c r="F389" s="10" t="s">
        <v>323</v>
      </c>
      <c r="G389" s="10">
        <v>223</v>
      </c>
      <c r="H389" s="24">
        <v>7306</v>
      </c>
      <c r="J389" s="70">
        <v>709700000</v>
      </c>
      <c r="K389" s="25">
        <v>43867.5160763889</v>
      </c>
      <c r="L389" s="10" t="str">
        <f>IFERROR(VLOOKUP(J389,'Produtos RA2018'!$C$2:$D$428,2,FALSE),"")</f>
        <v>Espinafres, espinafres-da-nova-zelândia e espinafres gigantes</v>
      </c>
      <c r="M389" s="10" t="str">
        <f t="shared" si="13"/>
        <v>ESPINAFRES, ESPINAFRES-DA-NOVA-ZELÂNDIA E ESPINAFRES GIGANTES</v>
      </c>
      <c r="O389" s="8">
        <f t="shared" si="14"/>
        <v>223</v>
      </c>
    </row>
    <row r="390" spans="1:15" x14ac:dyDescent="0.25">
      <c r="A390" s="8">
        <v>28</v>
      </c>
      <c r="B390" s="10" t="s">
        <v>0</v>
      </c>
      <c r="C390" s="24">
        <v>7306</v>
      </c>
      <c r="E390" s="8">
        <v>517</v>
      </c>
      <c r="F390" s="10" t="s">
        <v>324</v>
      </c>
      <c r="G390" s="10">
        <v>517</v>
      </c>
      <c r="H390" s="24">
        <v>7306</v>
      </c>
      <c r="J390" s="70">
        <v>709999003</v>
      </c>
      <c r="K390" s="25">
        <v>43867.5160763889</v>
      </c>
      <c r="L390" s="10" t="str">
        <f>IFERROR(VLOOKUP(J390,'Produtos RA2018'!$C$2:$D$428,2,FALSE),"")</f>
        <v>Estragão Fresco ou Refrigerado</v>
      </c>
      <c r="M390" s="10" t="str">
        <f t="shared" si="13"/>
        <v>ESTRAGÃO FRESCO OU REFRIGERADO</v>
      </c>
      <c r="O390" s="8">
        <f t="shared" si="14"/>
        <v>517</v>
      </c>
    </row>
    <row r="391" spans="1:15" x14ac:dyDescent="0.25">
      <c r="A391" s="8">
        <v>28</v>
      </c>
      <c r="B391" s="10" t="s">
        <v>0</v>
      </c>
      <c r="C391" s="24">
        <v>7306</v>
      </c>
      <c r="E391" s="8">
        <v>181</v>
      </c>
      <c r="F391" s="10" t="s">
        <v>793</v>
      </c>
      <c r="G391" s="10">
        <v>181</v>
      </c>
      <c r="H391" s="24"/>
      <c r="J391" s="70">
        <v>708900010</v>
      </c>
      <c r="K391" s="25"/>
      <c r="L391" s="10" t="str">
        <f>IFERROR(VLOOKUP(J391,'Produtos RA2018'!$C$2:$D$428,2,FALSE),"")</f>
        <v/>
      </c>
      <c r="M391" s="10" t="str">
        <f t="shared" si="13"/>
        <v>FAVAS</v>
      </c>
      <c r="O391" s="8">
        <f t="shared" si="14"/>
        <v>181</v>
      </c>
    </row>
    <row r="392" spans="1:15" x14ac:dyDescent="0.25">
      <c r="A392" s="8">
        <v>28</v>
      </c>
      <c r="B392" s="10" t="s">
        <v>0</v>
      </c>
      <c r="C392" s="24">
        <v>7306</v>
      </c>
      <c r="E392" s="8">
        <v>256</v>
      </c>
      <c r="F392" s="10" t="s">
        <v>325</v>
      </c>
      <c r="G392" s="10">
        <v>256</v>
      </c>
      <c r="H392" s="24">
        <v>7306</v>
      </c>
      <c r="J392" s="70">
        <v>708200000</v>
      </c>
      <c r="K392" s="25">
        <v>43867.5160763889</v>
      </c>
      <c r="L392" s="10" t="str">
        <f>IFERROR(VLOOKUP(J392,'Produtos RA2018'!$C$2:$D$428,2,FALSE),"")</f>
        <v>Feijões (Vigna spp., Phaseolus spp.)</v>
      </c>
      <c r="M392" s="10" t="str">
        <f t="shared" si="13"/>
        <v>FEIJÕES (VIGNA SPP., PHASEOLUS SPP.)</v>
      </c>
      <c r="O392" s="8">
        <f t="shared" si="14"/>
        <v>256</v>
      </c>
    </row>
    <row r="393" spans="1:15" x14ac:dyDescent="0.25">
      <c r="A393" s="8">
        <v>28</v>
      </c>
      <c r="B393" s="10" t="s">
        <v>0</v>
      </c>
      <c r="C393" s="24">
        <v>7306</v>
      </c>
      <c r="E393" s="8">
        <v>105</v>
      </c>
      <c r="F393" s="10" t="s">
        <v>235</v>
      </c>
      <c r="G393" s="10">
        <v>105</v>
      </c>
      <c r="H393" s="24">
        <v>7306</v>
      </c>
      <c r="J393" s="70">
        <v>810907550</v>
      </c>
      <c r="K393" s="25">
        <v>43867.5160763889</v>
      </c>
      <c r="L393" s="10" t="str">
        <f>IFERROR(VLOOKUP(J393,'Produtos RA2018'!$C$2:$D$428,2,FALSE),"")</f>
        <v/>
      </c>
      <c r="M393" s="10" t="str">
        <f t="shared" si="13"/>
        <v>FIGOS CHUMBOS</v>
      </c>
      <c r="O393" s="8">
        <f t="shared" si="14"/>
        <v>105</v>
      </c>
    </row>
    <row r="394" spans="1:15" x14ac:dyDescent="0.25">
      <c r="A394" s="8">
        <v>28</v>
      </c>
      <c r="B394" s="10" t="s">
        <v>0</v>
      </c>
      <c r="C394" s="24">
        <v>7306</v>
      </c>
      <c r="E394" s="8">
        <v>639</v>
      </c>
      <c r="F394" s="10" t="s">
        <v>236</v>
      </c>
      <c r="G394" s="10">
        <v>639</v>
      </c>
      <c r="H394" s="24">
        <v>7306</v>
      </c>
      <c r="J394" s="70">
        <v>810909550</v>
      </c>
      <c r="K394" s="25">
        <v>43867.516087962998</v>
      </c>
      <c r="L394" s="10" t="str">
        <f>IFERROR(VLOOKUP(J394,'Produtos RA2018'!$C$2:$D$428,2,FALSE),"")</f>
        <v/>
      </c>
      <c r="M394" s="10" t="str">
        <f t="shared" si="13"/>
        <v>FIGOS DA INDIA</v>
      </c>
      <c r="O394" s="8">
        <f t="shared" si="14"/>
        <v>639</v>
      </c>
    </row>
    <row r="395" spans="1:15" x14ac:dyDescent="0.25">
      <c r="A395" s="8">
        <v>28</v>
      </c>
      <c r="B395" s="10" t="s">
        <v>0</v>
      </c>
      <c r="C395" s="24">
        <v>7306</v>
      </c>
      <c r="E395" s="8">
        <v>388</v>
      </c>
      <c r="F395" s="10" t="s">
        <v>237</v>
      </c>
      <c r="G395" s="10">
        <v>388</v>
      </c>
      <c r="H395" s="24">
        <v>7306</v>
      </c>
      <c r="J395" s="70">
        <v>804201000</v>
      </c>
      <c r="K395" s="25">
        <v>43867.516087962998</v>
      </c>
      <c r="L395" s="10" t="str">
        <f>IFERROR(VLOOKUP(J395,'Produtos RA2018'!$C$2:$D$428,2,FALSE),"")</f>
        <v>Figos, frescos</v>
      </c>
      <c r="M395" s="10" t="str">
        <f t="shared" si="13"/>
        <v>FIGOS, FRESCOS</v>
      </c>
      <c r="O395" s="8">
        <f t="shared" si="14"/>
        <v>388</v>
      </c>
    </row>
    <row r="396" spans="1:15" x14ac:dyDescent="0.25">
      <c r="A396" s="8">
        <v>28</v>
      </c>
      <c r="B396" s="10" t="s">
        <v>0</v>
      </c>
      <c r="C396" s="24">
        <v>7306</v>
      </c>
      <c r="E396" s="8">
        <v>92</v>
      </c>
      <c r="F396" s="10" t="s">
        <v>326</v>
      </c>
      <c r="G396" s="10">
        <v>92</v>
      </c>
      <c r="H396" s="24">
        <v>7306</v>
      </c>
      <c r="J396" s="70">
        <v>709999072</v>
      </c>
      <c r="K396" s="25">
        <v>43867.516087962998</v>
      </c>
      <c r="L396" s="10" t="str">
        <f>IFERROR(VLOOKUP(J396,'Produtos RA2018'!$C$2:$D$428,2,FALSE),"")</f>
        <v/>
      </c>
      <c r="M396" s="10" t="str">
        <f t="shared" si="13"/>
        <v>FOLHAS DE COENTROS FRESCAS</v>
      </c>
      <c r="O396" s="8">
        <f t="shared" si="14"/>
        <v>92</v>
      </c>
    </row>
    <row r="397" spans="1:15" x14ac:dyDescent="0.25">
      <c r="A397" s="8">
        <v>28</v>
      </c>
      <c r="B397" s="10" t="s">
        <v>0</v>
      </c>
      <c r="C397" s="24">
        <v>7306</v>
      </c>
      <c r="E397" s="8">
        <v>103</v>
      </c>
      <c r="F397" s="10" t="s">
        <v>238</v>
      </c>
      <c r="G397" s="10">
        <v>103</v>
      </c>
      <c r="H397" s="24">
        <v>7306</v>
      </c>
      <c r="J397" s="70">
        <v>810201000</v>
      </c>
      <c r="K397" s="25">
        <v>43867.516087962998</v>
      </c>
      <c r="L397" s="10" t="str">
        <f>IFERROR(VLOOKUP(J397,'Produtos RA2018'!$C$2:$D$428,2,FALSE),"")</f>
        <v/>
      </c>
      <c r="M397" s="10" t="str">
        <f t="shared" si="13"/>
        <v>FRAMBOESAS, FRESCAS</v>
      </c>
      <c r="O397" s="8">
        <f t="shared" si="14"/>
        <v>103</v>
      </c>
    </row>
    <row r="398" spans="1:15" ht="33.75" x14ac:dyDescent="0.25">
      <c r="A398" s="8">
        <v>28</v>
      </c>
      <c r="B398" s="10" t="s">
        <v>0</v>
      </c>
      <c r="C398" s="24">
        <v>7306</v>
      </c>
      <c r="E398" s="8">
        <v>349</v>
      </c>
      <c r="F398" s="10" t="s">
        <v>239</v>
      </c>
      <c r="G398" s="10">
        <v>349</v>
      </c>
      <c r="H398" s="24">
        <v>7306</v>
      </c>
      <c r="J398" s="70">
        <v>810409000</v>
      </c>
      <c r="K398" s="25">
        <v>43867.516099537002</v>
      </c>
      <c r="L398" s="10" t="str">
        <f>IFERROR(VLOOKUP(J398,'Produtos RA2018'!$C$2:$D$428,2,FALSE),"")</f>
        <v/>
      </c>
      <c r="M398" s="10" t="str">
        <f t="shared" si="13"/>
        <v>FRUTAS DO GÉNERO "VACCINIUM", FRESCAS (EXCETO AS DO "VITIS IDAEA, MYRTILLUS, MACROCARPON E CORYMBOSUM)</v>
      </c>
      <c r="O398" s="8">
        <f t="shared" si="14"/>
        <v>349</v>
      </c>
    </row>
    <row r="399" spans="1:15" ht="123.75" x14ac:dyDescent="0.25">
      <c r="A399" s="8">
        <v>28</v>
      </c>
      <c r="B399" s="10" t="s">
        <v>0</v>
      </c>
      <c r="C399" s="24">
        <v>7306</v>
      </c>
      <c r="E399" s="8">
        <v>393</v>
      </c>
      <c r="F399" s="10" t="s">
        <v>240</v>
      </c>
      <c r="G399" s="10">
        <v>393</v>
      </c>
      <c r="H399" s="24">
        <v>7306</v>
      </c>
      <c r="J399" s="70">
        <v>810900000</v>
      </c>
      <c r="K399" s="25">
        <v>43867.516099537002</v>
      </c>
      <c r="L399" s="10" t="str">
        <f>IFERROR(VLOOKUP(J399,'Produtos RA2018'!$C$2:$D$428,2,FALSE),"")</f>
        <v/>
      </c>
      <c r="M399" s="10" t="str">
        <f t="shared" si="13"/>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
      <c r="O399" s="8">
        <f t="shared" si="14"/>
        <v>393</v>
      </c>
    </row>
    <row r="400" spans="1:15" ht="22.5" x14ac:dyDescent="0.25">
      <c r="A400" s="8">
        <v>28</v>
      </c>
      <c r="B400" s="10" t="s">
        <v>0</v>
      </c>
      <c r="C400" s="24">
        <v>7306</v>
      </c>
      <c r="E400" s="8">
        <v>392</v>
      </c>
      <c r="F400" s="10" t="s">
        <v>241</v>
      </c>
      <c r="G400" s="10">
        <v>392</v>
      </c>
      <c r="H400" s="24">
        <v>7306</v>
      </c>
      <c r="J400" s="70">
        <v>810405000</v>
      </c>
      <c r="K400" s="25">
        <v>43867.516099537002</v>
      </c>
      <c r="L400" s="10" t="str">
        <f>IFERROR(VLOOKUP(J400,'Produtos RA2018'!$C$2:$D$428,2,FALSE),"")</f>
        <v/>
      </c>
      <c r="M400" s="10" t="str">
        <f t="shared" si="13"/>
        <v>FRUTOS "VACCINIUM MACROCARPON" E VACCINIUM CORYMBOSUM", FRESCOS</v>
      </c>
      <c r="O400" s="8">
        <f t="shared" si="14"/>
        <v>392</v>
      </c>
    </row>
    <row r="401" spans="1:15" ht="25.5" customHeight="1" x14ac:dyDescent="0.25">
      <c r="A401" s="8">
        <v>28</v>
      </c>
      <c r="B401" s="10" t="s">
        <v>0</v>
      </c>
      <c r="C401" s="24">
        <v>7306</v>
      </c>
      <c r="E401" s="8">
        <v>136</v>
      </c>
      <c r="F401" s="10" t="s">
        <v>327</v>
      </c>
      <c r="G401" s="10">
        <v>136</v>
      </c>
      <c r="H401" s="24">
        <v>7306</v>
      </c>
      <c r="J401" s="70">
        <v>709995000</v>
      </c>
      <c r="K401" s="25">
        <v>43867.516099537002</v>
      </c>
      <c r="L401" s="10" t="str">
        <f>IFERROR(VLOOKUP(J401,'Produtos RA2018'!$C$2:$D$428,2,FALSE),"")</f>
        <v>Funcho</v>
      </c>
      <c r="M401" s="10" t="str">
        <f t="shared" si="13"/>
        <v>FUNCHO</v>
      </c>
      <c r="O401" s="8">
        <f t="shared" si="14"/>
        <v>136</v>
      </c>
    </row>
    <row r="402" spans="1:15" ht="38.25" customHeight="1" x14ac:dyDescent="0.25">
      <c r="A402" s="8">
        <v>28</v>
      </c>
      <c r="B402" s="10" t="s">
        <v>0</v>
      </c>
      <c r="C402" s="24">
        <v>7306</v>
      </c>
      <c r="E402" s="8">
        <v>390</v>
      </c>
      <c r="F402" s="10" t="s">
        <v>242</v>
      </c>
      <c r="G402" s="10">
        <v>390</v>
      </c>
      <c r="H402" s="24">
        <v>7306</v>
      </c>
      <c r="J402" s="70">
        <v>809210000</v>
      </c>
      <c r="K402" s="25">
        <v>43867.516099537002</v>
      </c>
      <c r="L402" s="10" t="str">
        <f>IFERROR(VLOOKUP(J402,'Produtos RA2018'!$C$2:$D$428,2,FALSE),"")</f>
        <v/>
      </c>
      <c r="M402" s="10" t="str">
        <f t="shared" si="13"/>
        <v>GINJAS (PRUNUS CERASUS), FRESCAS</v>
      </c>
      <c r="O402" s="8">
        <f t="shared" si="14"/>
        <v>390</v>
      </c>
    </row>
    <row r="403" spans="1:15" ht="38.25" customHeight="1" x14ac:dyDescent="0.25">
      <c r="A403" s="8">
        <v>28</v>
      </c>
      <c r="B403" s="10" t="s">
        <v>0</v>
      </c>
      <c r="C403" s="24">
        <v>7306</v>
      </c>
      <c r="E403" s="8">
        <v>301</v>
      </c>
      <c r="F403" s="10" t="s">
        <v>243</v>
      </c>
      <c r="G403" s="10">
        <v>301</v>
      </c>
      <c r="H403" s="24">
        <v>7306</v>
      </c>
      <c r="J403" s="70">
        <v>804500000</v>
      </c>
      <c r="K403" s="25">
        <v>43867.516099537002</v>
      </c>
      <c r="L403" s="10" t="str">
        <f>IFERROR(VLOOKUP(J403,'Produtos RA2018'!$C$2:$D$428,2,FALSE),"")</f>
        <v>Goiabas, mangas e mangostões</v>
      </c>
      <c r="M403" s="10" t="str">
        <f t="shared" si="13"/>
        <v>GOIABAS, MANGAS E MANGOSTÕES</v>
      </c>
      <c r="O403" s="8">
        <f t="shared" si="14"/>
        <v>301</v>
      </c>
    </row>
    <row r="404" spans="1:15" x14ac:dyDescent="0.25">
      <c r="A404" s="8">
        <v>28</v>
      </c>
      <c r="B404" s="10" t="s">
        <v>0</v>
      </c>
      <c r="C404" s="24">
        <v>7306</v>
      </c>
      <c r="E404" s="8">
        <v>143</v>
      </c>
      <c r="F404" s="10" t="s">
        <v>244</v>
      </c>
      <c r="G404" s="10">
        <v>143</v>
      </c>
      <c r="H404" s="24">
        <v>7306</v>
      </c>
      <c r="J404" s="70">
        <v>810300000</v>
      </c>
      <c r="K404" s="25">
        <v>43867.516099537002</v>
      </c>
      <c r="L404" s="10" t="str">
        <f>IFERROR(VLOOKUP(J404,'Produtos RA2018'!$C$2:$D$428,2,FALSE),"")</f>
        <v/>
      </c>
      <c r="M404" s="10" t="str">
        <f t="shared" si="13"/>
        <v>GROSELHAS, INCUINDO O CASSIS, FRESCAS</v>
      </c>
      <c r="O404" s="8">
        <f t="shared" si="14"/>
        <v>143</v>
      </c>
    </row>
    <row r="405" spans="1:15" ht="33" customHeight="1" x14ac:dyDescent="0.25">
      <c r="A405" s="8">
        <v>28</v>
      </c>
      <c r="B405" s="10" t="s">
        <v>0</v>
      </c>
      <c r="C405" s="24">
        <v>7306</v>
      </c>
      <c r="E405" s="8">
        <v>386</v>
      </c>
      <c r="F405" s="10" t="s">
        <v>328</v>
      </c>
      <c r="G405" s="10">
        <v>386</v>
      </c>
      <c r="H405" s="24">
        <v>7306</v>
      </c>
      <c r="J405" s="70">
        <v>1211908630</v>
      </c>
      <c r="K405" s="25">
        <v>43867.516099537002</v>
      </c>
      <c r="L405" s="10" t="str">
        <f>IFERROR(VLOOKUP(J405,'Produtos RA2018'!$C$2:$D$428,2,FALSE),"")</f>
        <v/>
      </c>
      <c r="M405" s="10" t="str">
        <f t="shared" si="13"/>
        <v>HORTELÃ</v>
      </c>
      <c r="O405" s="8">
        <f t="shared" si="14"/>
        <v>386</v>
      </c>
    </row>
    <row r="406" spans="1:15" ht="37.5" customHeight="1" x14ac:dyDescent="0.25">
      <c r="A406" s="8">
        <v>28</v>
      </c>
      <c r="B406" s="10" t="s">
        <v>0</v>
      </c>
      <c r="C406" s="24">
        <v>7306</v>
      </c>
      <c r="E406" s="8">
        <v>270</v>
      </c>
      <c r="F406" s="10" t="s">
        <v>245</v>
      </c>
      <c r="G406" s="10">
        <v>270</v>
      </c>
      <c r="H406" s="24">
        <v>7306</v>
      </c>
      <c r="J406" s="70">
        <v>805100000</v>
      </c>
      <c r="K406" s="25">
        <v>43867.516099537002</v>
      </c>
      <c r="L406" s="10" t="str">
        <f>IFERROR(VLOOKUP(J406,'Produtos RA2018'!$C$2:$D$428,2,FALSE),"")</f>
        <v>Laranjas</v>
      </c>
      <c r="M406" s="10" t="str">
        <f t="shared" si="13"/>
        <v>LARANJAS</v>
      </c>
      <c r="O406" s="8">
        <f t="shared" si="14"/>
        <v>270</v>
      </c>
    </row>
    <row r="407" spans="1:15" ht="22.5" x14ac:dyDescent="0.25">
      <c r="A407" s="8">
        <v>28</v>
      </c>
      <c r="B407" s="10" t="s">
        <v>0</v>
      </c>
      <c r="C407" s="24">
        <v>7306</v>
      </c>
      <c r="E407" s="8">
        <v>296</v>
      </c>
      <c r="F407" s="10" t="s">
        <v>329</v>
      </c>
      <c r="G407" s="10">
        <v>296</v>
      </c>
      <c r="H407" s="24">
        <v>7306</v>
      </c>
      <c r="J407" s="70">
        <v>708000000</v>
      </c>
      <c r="K407" s="25">
        <v>43867.516099537002</v>
      </c>
      <c r="L407" s="10" t="str">
        <f>IFERROR(VLOOKUP(J407,'Produtos RA2018'!$C$2:$D$428,2,FALSE),"")</f>
        <v/>
      </c>
      <c r="M407" s="10" t="str">
        <f t="shared" si="13"/>
        <v>LEGUMES DE VAGEM, COM OU SEM VAGEM, FRESCOS OU REFRIGERADOS</v>
      </c>
      <c r="O407" s="8">
        <f t="shared" si="14"/>
        <v>296</v>
      </c>
    </row>
    <row r="408" spans="1:15" ht="22.5" x14ac:dyDescent="0.25">
      <c r="A408" s="8">
        <v>28</v>
      </c>
      <c r="B408" s="10" t="s">
        <v>0</v>
      </c>
      <c r="C408" s="24">
        <v>7306</v>
      </c>
      <c r="E408" s="8">
        <v>272</v>
      </c>
      <c r="F408" s="10" t="s">
        <v>246</v>
      </c>
      <c r="G408" s="10">
        <v>272</v>
      </c>
      <c r="H408" s="24">
        <v>7306</v>
      </c>
      <c r="J408" s="70">
        <v>805509000</v>
      </c>
      <c r="K408" s="25">
        <v>43867.516099537002</v>
      </c>
      <c r="L408" s="10" t="str">
        <f>IFERROR(VLOOKUP(J408,'Produtos RA2018'!$C$2:$D$428,2,FALSE),"")</f>
        <v/>
      </c>
      <c r="M408" s="10" t="str">
        <f t="shared" si="13"/>
        <v>LIMAS "CITRUS AURANTIFOLIA, CITRUS LATIFOLIA", FRESCAS OU SECAS</v>
      </c>
      <c r="O408" s="8">
        <f t="shared" si="14"/>
        <v>272</v>
      </c>
    </row>
    <row r="409" spans="1:15" ht="33.75" x14ac:dyDescent="0.25">
      <c r="A409" s="8">
        <v>28</v>
      </c>
      <c r="B409" s="10" t="s">
        <v>0</v>
      </c>
      <c r="C409" s="24">
        <v>7306</v>
      </c>
      <c r="E409" s="8">
        <v>99</v>
      </c>
      <c r="F409" s="10" t="s">
        <v>247</v>
      </c>
      <c r="G409" s="10">
        <v>99</v>
      </c>
      <c r="H409" s="24">
        <v>7306</v>
      </c>
      <c r="J409" s="70">
        <v>805501000</v>
      </c>
      <c r="K409" s="25">
        <v>43867.516111111101</v>
      </c>
      <c r="L409" s="10" t="str">
        <f>IFERROR(VLOOKUP(J409,'Produtos RA2018'!$C$2:$D$428,2,FALSE),"")</f>
        <v>Limões (Citrus limon, Citrus limonum) e limas (Citrus aurantifolia, Citrus latifolia)</v>
      </c>
      <c r="M409" s="10" t="str">
        <f t="shared" si="13"/>
        <v>LIMÕES (CITRUS LIMON, CITRUS LIMONUM) E LIMAS (CITRUS AURANTIFOLIA, CITRUS LATIFOLIA)</v>
      </c>
      <c r="O409" s="8">
        <f t="shared" si="14"/>
        <v>99</v>
      </c>
    </row>
    <row r="410" spans="1:15" x14ac:dyDescent="0.25">
      <c r="A410" s="8">
        <v>28</v>
      </c>
      <c r="B410" s="10" t="s">
        <v>0</v>
      </c>
      <c r="C410" s="24">
        <v>7306</v>
      </c>
      <c r="E410" s="8">
        <v>142</v>
      </c>
      <c r="F410" s="10" t="s">
        <v>248</v>
      </c>
      <c r="G410" s="10">
        <v>142</v>
      </c>
      <c r="H410" s="24">
        <v>7306</v>
      </c>
      <c r="J410" s="70">
        <v>808100000</v>
      </c>
      <c r="K410" s="25">
        <v>43867.516111111101</v>
      </c>
      <c r="L410" s="10" t="str">
        <f>IFERROR(VLOOKUP(J410,'Produtos RA2018'!$C$2:$D$428,2,FALSE),"")</f>
        <v>Maçãs</v>
      </c>
      <c r="M410" s="10" t="str">
        <f t="shared" si="13"/>
        <v>MAÇÃS</v>
      </c>
      <c r="O410" s="8">
        <f t="shared" si="14"/>
        <v>142</v>
      </c>
    </row>
    <row r="411" spans="1:15" x14ac:dyDescent="0.25">
      <c r="A411" s="8">
        <v>28</v>
      </c>
      <c r="B411" s="10" t="s">
        <v>0</v>
      </c>
      <c r="C411" s="24">
        <v>7306</v>
      </c>
      <c r="E411" s="8">
        <v>96</v>
      </c>
      <c r="F411" s="10" t="s">
        <v>249</v>
      </c>
      <c r="G411" s="10">
        <v>96</v>
      </c>
      <c r="H411" s="24">
        <v>7306</v>
      </c>
      <c r="J411" s="70">
        <v>805205000</v>
      </c>
      <c r="K411" s="25">
        <v>43867.516111111101</v>
      </c>
      <c r="L411" s="10" t="str">
        <f>IFERROR(VLOOKUP(J411,'Produtos RA2018'!$C$2:$D$428,2,FALSE),"")</f>
        <v/>
      </c>
      <c r="M411" s="10" t="str">
        <f t="shared" si="13"/>
        <v>MANDARINAS E WILKINGS, FRESCAS OU SECAS</v>
      </c>
      <c r="O411" s="8">
        <f t="shared" si="14"/>
        <v>96</v>
      </c>
    </row>
    <row r="412" spans="1:15" x14ac:dyDescent="0.25">
      <c r="A412" s="8">
        <v>28</v>
      </c>
      <c r="B412" s="10" t="s">
        <v>0</v>
      </c>
      <c r="C412" s="24">
        <v>7306</v>
      </c>
      <c r="E412" s="8">
        <v>140</v>
      </c>
      <c r="F412" s="10" t="s">
        <v>250</v>
      </c>
      <c r="G412" s="10">
        <v>140</v>
      </c>
      <c r="H412" s="24">
        <v>7306</v>
      </c>
      <c r="J412" s="70">
        <v>805205007</v>
      </c>
      <c r="K412" s="25">
        <v>43867.516111111101</v>
      </c>
      <c r="L412" s="10" t="str">
        <f>IFERROR(VLOOKUP(J412,'Produtos RA2018'!$C$2:$D$428,2,FALSE),"")</f>
        <v/>
      </c>
      <c r="M412" s="10" t="str">
        <f t="shared" si="13"/>
        <v>MANDARINAS FRESCAS OU SECAS</v>
      </c>
      <c r="O412" s="8">
        <f t="shared" si="14"/>
        <v>140</v>
      </c>
    </row>
    <row r="413" spans="1:15" x14ac:dyDescent="0.25">
      <c r="A413" s="8">
        <v>28</v>
      </c>
      <c r="B413" s="10" t="s">
        <v>0</v>
      </c>
      <c r="C413" s="24">
        <v>7306</v>
      </c>
      <c r="E413" s="8">
        <v>264</v>
      </c>
      <c r="F413" s="10" t="s">
        <v>330</v>
      </c>
      <c r="G413" s="10">
        <v>264</v>
      </c>
      <c r="H413" s="24">
        <v>7306</v>
      </c>
      <c r="J413" s="70">
        <v>1211908620</v>
      </c>
      <c r="K413" s="25">
        <v>43867.516111111101</v>
      </c>
      <c r="L413" s="10" t="str">
        <f>IFERROR(VLOOKUP(J413,'Produtos RA2018'!$C$2:$D$428,2,FALSE),"")</f>
        <v/>
      </c>
      <c r="M413" s="10" t="str">
        <f t="shared" si="13"/>
        <v>MANJERICÃO</v>
      </c>
      <c r="O413" s="8">
        <f t="shared" si="14"/>
        <v>264</v>
      </c>
    </row>
    <row r="414" spans="1:15" x14ac:dyDescent="0.25">
      <c r="A414" s="8">
        <v>28</v>
      </c>
      <c r="B414" s="10" t="s">
        <v>0</v>
      </c>
      <c r="C414" s="24">
        <v>7306</v>
      </c>
      <c r="E414" s="8">
        <v>101</v>
      </c>
      <c r="F414" s="10" t="s">
        <v>251</v>
      </c>
      <c r="G414" s="10">
        <v>101</v>
      </c>
      <c r="H414" s="24">
        <v>7306</v>
      </c>
      <c r="J414" s="70">
        <v>808400000</v>
      </c>
      <c r="K414" s="25">
        <v>43867.516111111101</v>
      </c>
      <c r="L414" s="10" t="str">
        <f>IFERROR(VLOOKUP(J414,'Produtos RA2018'!$C$2:$D$428,2,FALSE),"")</f>
        <v>Marmelos</v>
      </c>
      <c r="M414" s="10" t="str">
        <f t="shared" si="13"/>
        <v>MARMELOS</v>
      </c>
      <c r="O414" s="8">
        <f t="shared" si="14"/>
        <v>101</v>
      </c>
    </row>
    <row r="415" spans="1:15" x14ac:dyDescent="0.25">
      <c r="A415" s="8">
        <v>28</v>
      </c>
      <c r="B415" s="10" t="s">
        <v>0</v>
      </c>
      <c r="C415" s="24">
        <v>7306</v>
      </c>
      <c r="E415" s="8">
        <v>512</v>
      </c>
      <c r="F415" s="10" t="s">
        <v>252</v>
      </c>
      <c r="G415" s="10">
        <v>512</v>
      </c>
      <c r="H415" s="24">
        <v>7306</v>
      </c>
      <c r="J415" s="70">
        <v>810907502</v>
      </c>
      <c r="K415" s="25">
        <v>43867.5161226852</v>
      </c>
      <c r="L415" s="10" t="str">
        <f>IFERROR(VLOOKUP(J415,'Produtos RA2018'!$C$2:$D$428,2,FALSE),"")</f>
        <v>Medronho</v>
      </c>
      <c r="M415" s="10" t="str">
        <f t="shared" si="13"/>
        <v>MEDRONHO</v>
      </c>
      <c r="O415" s="8">
        <f t="shared" si="14"/>
        <v>512</v>
      </c>
    </row>
    <row r="416" spans="1:15" x14ac:dyDescent="0.25">
      <c r="A416" s="8">
        <v>28</v>
      </c>
      <c r="B416" s="10" t="s">
        <v>0</v>
      </c>
      <c r="C416" s="24">
        <v>7306</v>
      </c>
      <c r="E416" s="8">
        <v>273</v>
      </c>
      <c r="F416" s="10" t="s">
        <v>253</v>
      </c>
      <c r="G416" s="10">
        <v>273</v>
      </c>
      <c r="H416" s="24">
        <v>7306</v>
      </c>
      <c r="J416" s="70">
        <v>807110000</v>
      </c>
      <c r="K416" s="25">
        <v>43867.5161226852</v>
      </c>
      <c r="L416" s="10" t="str">
        <f>IFERROR(VLOOKUP(J416,'Produtos RA2018'!$C$2:$D$428,2,FALSE),"")</f>
        <v>Melancias</v>
      </c>
      <c r="M416" s="10" t="str">
        <f t="shared" si="13"/>
        <v>MELANCIAS</v>
      </c>
      <c r="O416" s="8">
        <f t="shared" si="14"/>
        <v>273</v>
      </c>
    </row>
    <row r="417" spans="1:15" ht="22.5" x14ac:dyDescent="0.25">
      <c r="A417" s="8">
        <v>28</v>
      </c>
      <c r="B417" s="10" t="s">
        <v>0</v>
      </c>
      <c r="C417" s="24">
        <v>7306</v>
      </c>
      <c r="E417" s="8">
        <v>225</v>
      </c>
      <c r="F417" s="10" t="s">
        <v>331</v>
      </c>
      <c r="G417" s="10">
        <v>225</v>
      </c>
      <c r="H417" s="24">
        <v>7306</v>
      </c>
      <c r="J417" s="70">
        <v>709999070</v>
      </c>
      <c r="K417" s="25">
        <v>43867.5161226852</v>
      </c>
      <c r="L417" s="10" t="str">
        <f>IFERROR(VLOOKUP(J417,'Produtos RA2018'!$C$2:$D$428,2,FALSE),"")</f>
        <v/>
      </c>
      <c r="M417" s="10" t="str">
        <f t="shared" si="13"/>
        <v>MELÃO-DE-SÃO-CAETANO (MOMORDICA CHARANTIA)</v>
      </c>
      <c r="O417" s="8">
        <f t="shared" si="14"/>
        <v>225</v>
      </c>
    </row>
    <row r="418" spans="1:15" ht="22.5" x14ac:dyDescent="0.25">
      <c r="A418" s="8">
        <v>28</v>
      </c>
      <c r="B418" s="10" t="s">
        <v>0</v>
      </c>
      <c r="C418" s="24">
        <v>7306</v>
      </c>
      <c r="E418" s="8">
        <v>518</v>
      </c>
      <c r="F418" s="10" t="s">
        <v>332</v>
      </c>
      <c r="G418" s="10">
        <v>518</v>
      </c>
      <c r="H418" s="24">
        <v>7306</v>
      </c>
      <c r="J418" s="70">
        <v>709999007</v>
      </c>
      <c r="K418" s="25">
        <v>43867.5161226852</v>
      </c>
      <c r="L418" s="10" t="str">
        <f>IFERROR(VLOOKUP(J418,'Produtos RA2018'!$C$2:$D$428,2,FALSE),"")</f>
        <v/>
      </c>
      <c r="M418" s="10" t="str">
        <f t="shared" si="13"/>
        <v>MELISSA/ERVA CIDREIRA FRESCO OU REFRIGERADO</v>
      </c>
      <c r="O418" s="8">
        <f t="shared" si="14"/>
        <v>518</v>
      </c>
    </row>
    <row r="419" spans="1:15" ht="30.75" customHeight="1" x14ac:dyDescent="0.25">
      <c r="A419" s="8">
        <v>28</v>
      </c>
      <c r="B419" s="10" t="s">
        <v>0</v>
      </c>
      <c r="C419" s="24">
        <v>7306</v>
      </c>
      <c r="E419" s="8">
        <v>346</v>
      </c>
      <c r="F419" s="10" t="s">
        <v>254</v>
      </c>
      <c r="G419" s="10">
        <v>346</v>
      </c>
      <c r="H419" s="24">
        <v>7306</v>
      </c>
      <c r="J419" s="70">
        <v>807190000</v>
      </c>
      <c r="K419" s="25">
        <v>43867.5161226852</v>
      </c>
      <c r="L419" s="10" t="str">
        <f>IFERROR(VLOOKUP(J419,'Produtos RA2018'!$C$2:$D$428,2,FALSE),"")</f>
        <v/>
      </c>
      <c r="M419" s="10" t="str">
        <f t="shared" si="13"/>
        <v>MELÕES FRESCOS</v>
      </c>
      <c r="O419" s="8">
        <f t="shared" si="14"/>
        <v>346</v>
      </c>
    </row>
    <row r="420" spans="1:15" ht="42.75" customHeight="1" x14ac:dyDescent="0.25">
      <c r="A420" s="8">
        <v>28</v>
      </c>
      <c r="B420" s="10" t="s">
        <v>0</v>
      </c>
      <c r="C420" s="24">
        <v>7306</v>
      </c>
      <c r="E420" s="8">
        <v>193</v>
      </c>
      <c r="F420" s="10" t="s">
        <v>255</v>
      </c>
      <c r="G420" s="10">
        <v>193</v>
      </c>
      <c r="H420" s="24">
        <v>7306</v>
      </c>
      <c r="J420" s="70">
        <v>810403000</v>
      </c>
      <c r="K420" s="25">
        <v>43867.5161226852</v>
      </c>
      <c r="L420" s="10" t="str">
        <f>IFERROR(VLOOKUP(J420,'Produtos RA2018'!$C$2:$D$428,2,FALSE),"")</f>
        <v/>
      </c>
      <c r="M420" s="10" t="str">
        <f t="shared" si="13"/>
        <v>MIRTILOS "FRUTOS DO VACCINIUM MYRTILLUS", FRESCOS</v>
      </c>
      <c r="O420" s="8">
        <f t="shared" si="14"/>
        <v>193</v>
      </c>
    </row>
    <row r="421" spans="1:15" ht="45" x14ac:dyDescent="0.25">
      <c r="A421" s="8">
        <v>28</v>
      </c>
      <c r="B421" s="10" t="s">
        <v>0</v>
      </c>
      <c r="C421" s="24">
        <v>7306</v>
      </c>
      <c r="E421" s="8">
        <v>231</v>
      </c>
      <c r="F421" s="10" t="s">
        <v>256</v>
      </c>
      <c r="G421" s="10">
        <v>231</v>
      </c>
      <c r="H421" s="24">
        <v>7306</v>
      </c>
      <c r="J421" s="70">
        <v>813503100</v>
      </c>
      <c r="K421" s="25">
        <v>43867.5161226852</v>
      </c>
      <c r="L421" s="10" t="str">
        <f>IFERROR(VLOOKUP(J421,'Produtos RA2018'!$C$2:$D$428,2,FALSE),"")</f>
        <v/>
      </c>
      <c r="M421" s="10" t="str">
        <f t="shared" si="13"/>
        <v>MISTURAS CONSTITUÍDAS EXCLUSIVAMENTE DE COCOS, CASTANHAS DE CAJU E DO BRASIL, NOZES DE ARECA (OU DE BÉTEL), DE COLA E DE MACADÂMIA, SECOS</v>
      </c>
      <c r="O421" s="8">
        <f t="shared" si="14"/>
        <v>231</v>
      </c>
    </row>
    <row r="422" spans="1:15" ht="56.25" x14ac:dyDescent="0.25">
      <c r="A422" s="8">
        <v>28</v>
      </c>
      <c r="B422" s="10" t="s">
        <v>0</v>
      </c>
      <c r="C422" s="24">
        <v>7306</v>
      </c>
      <c r="E422" s="8">
        <v>145</v>
      </c>
      <c r="F422" s="10" t="s">
        <v>257</v>
      </c>
      <c r="G422" s="10">
        <v>145</v>
      </c>
      <c r="H422" s="24">
        <v>7306</v>
      </c>
      <c r="J422" s="70">
        <v>813503900</v>
      </c>
      <c r="K422" s="25">
        <v>43867.5161226852</v>
      </c>
      <c r="L422" s="10" t="s">
        <v>637</v>
      </c>
      <c r="M422" s="10" t="str">
        <f t="shared" si="13"/>
        <v xml:space="preserve">MISTURAS CONSTITUÍDAS EXCLUSIVAMENTE DE FRUTAS DE CASCA RIJA DAS POSIÇÕES 0801 E 0802 </v>
      </c>
      <c r="O422" s="8">
        <f t="shared" si="14"/>
        <v>145</v>
      </c>
    </row>
    <row r="423" spans="1:15" x14ac:dyDescent="0.25">
      <c r="A423" s="8">
        <v>28</v>
      </c>
      <c r="B423" s="10" t="s">
        <v>0</v>
      </c>
      <c r="C423" s="24">
        <v>7306</v>
      </c>
      <c r="E423" s="8">
        <v>139</v>
      </c>
      <c r="F423" s="10" t="s">
        <v>258</v>
      </c>
      <c r="G423" s="10">
        <v>139</v>
      </c>
      <c r="H423" s="24">
        <v>7306</v>
      </c>
      <c r="J423" s="70">
        <v>805203000</v>
      </c>
      <c r="K423" s="25">
        <v>43867.5161226852</v>
      </c>
      <c r="L423" s="10" t="str">
        <f>IFERROR(VLOOKUP(J423,'Produtos RA2018'!$C$2:$D$428,2,FALSE),"")</f>
        <v/>
      </c>
      <c r="M423" s="10" t="str">
        <f t="shared" si="13"/>
        <v>MONREALES E SATSUMAS, FRESCAS OU SECAS</v>
      </c>
      <c r="O423" s="8">
        <f t="shared" si="14"/>
        <v>139</v>
      </c>
    </row>
    <row r="424" spans="1:15" x14ac:dyDescent="0.25">
      <c r="A424" s="8">
        <v>28</v>
      </c>
      <c r="B424" s="10" t="s">
        <v>0</v>
      </c>
      <c r="C424" s="24">
        <v>7306</v>
      </c>
      <c r="E424" s="8">
        <v>192</v>
      </c>
      <c r="F424" s="10" t="s">
        <v>259</v>
      </c>
      <c r="G424" s="10">
        <v>192</v>
      </c>
      <c r="H424" s="24">
        <v>7306</v>
      </c>
      <c r="J424" s="70">
        <v>810100000</v>
      </c>
      <c r="K424" s="25">
        <v>43867.5161226852</v>
      </c>
      <c r="L424" s="10" t="str">
        <f>IFERROR(VLOOKUP(J424,'Produtos RA2018'!$C$2:$D$428,2,FALSE),"")</f>
        <v>Morangos</v>
      </c>
      <c r="M424" s="10" t="str">
        <f t="shared" si="13"/>
        <v>MORANGOS</v>
      </c>
      <c r="O424" s="8">
        <f t="shared" si="14"/>
        <v>192</v>
      </c>
    </row>
    <row r="425" spans="1:15" x14ac:dyDescent="0.25">
      <c r="A425" s="8">
        <v>28</v>
      </c>
      <c r="B425" s="10" t="s">
        <v>0</v>
      </c>
      <c r="C425" s="24">
        <v>7306</v>
      </c>
      <c r="E425" s="8">
        <v>348</v>
      </c>
      <c r="F425" s="10" t="s">
        <v>260</v>
      </c>
      <c r="G425" s="10">
        <v>348</v>
      </c>
      <c r="H425" s="24">
        <v>7306</v>
      </c>
      <c r="J425" s="70">
        <v>809301000</v>
      </c>
      <c r="K425" s="25">
        <v>43867.5161226852</v>
      </c>
      <c r="L425" s="10" t="str">
        <f>IFERROR(VLOOKUP(J425,'Produtos RA2018'!$C$2:$D$428,2,FALSE),"")</f>
        <v>Nectarinas</v>
      </c>
      <c r="M425" s="10" t="str">
        <f t="shared" si="13"/>
        <v>NECTARINAS</v>
      </c>
      <c r="O425" s="8">
        <f t="shared" si="14"/>
        <v>348</v>
      </c>
    </row>
    <row r="426" spans="1:15" x14ac:dyDescent="0.25">
      <c r="A426" s="8">
        <v>28</v>
      </c>
      <c r="B426" s="10" t="s">
        <v>0</v>
      </c>
      <c r="C426" s="24">
        <v>7306</v>
      </c>
      <c r="E426" s="8">
        <v>307</v>
      </c>
      <c r="F426" s="10" t="s">
        <v>261</v>
      </c>
      <c r="G426" s="10">
        <v>307</v>
      </c>
      <c r="H426" s="24">
        <v>7306</v>
      </c>
      <c r="J426" s="70">
        <v>810907560</v>
      </c>
      <c r="K426" s="25">
        <v>43867.5161226852</v>
      </c>
      <c r="L426" s="10" t="str">
        <f>IFERROR(VLOOKUP(J426,'Produtos RA2018'!$C$2:$D$428,2,FALSE),"")</f>
        <v/>
      </c>
      <c r="M426" s="10" t="str">
        <f t="shared" si="13"/>
        <v>NÉSPERAS</v>
      </c>
      <c r="O426" s="8">
        <f t="shared" si="14"/>
        <v>307</v>
      </c>
    </row>
    <row r="427" spans="1:15" ht="22.5" x14ac:dyDescent="0.25">
      <c r="A427" s="8">
        <v>28</v>
      </c>
      <c r="B427" s="10" t="s">
        <v>0</v>
      </c>
      <c r="C427" s="24">
        <v>7306</v>
      </c>
      <c r="E427" s="8">
        <v>387</v>
      </c>
      <c r="F427" s="10" t="s">
        <v>262</v>
      </c>
      <c r="G427" s="10">
        <v>387</v>
      </c>
      <c r="H427" s="24">
        <v>7306</v>
      </c>
      <c r="J427" s="70">
        <v>802610000</v>
      </c>
      <c r="K427" s="25">
        <v>43867.5161226852</v>
      </c>
      <c r="L427" s="10" t="str">
        <f>IFERROR(VLOOKUP(J427,'Produtos RA2018'!$C$2:$D$428,2,FALSE),"")</f>
        <v/>
      </c>
      <c r="M427" s="10" t="str">
        <f t="shared" si="13"/>
        <v>NOZ DE MACADÂMIA, FRESCAS OU SECAS, COM CASCA</v>
      </c>
      <c r="O427" s="8">
        <f t="shared" si="14"/>
        <v>387</v>
      </c>
    </row>
    <row r="428" spans="1:15" ht="22.5" x14ac:dyDescent="0.25">
      <c r="A428" s="8">
        <v>28</v>
      </c>
      <c r="B428" s="10" t="s">
        <v>0</v>
      </c>
      <c r="C428" s="24">
        <v>7306</v>
      </c>
      <c r="E428" s="8">
        <v>187</v>
      </c>
      <c r="F428" s="10" t="s">
        <v>263</v>
      </c>
      <c r="G428" s="10">
        <v>187</v>
      </c>
      <c r="H428" s="24">
        <v>7306</v>
      </c>
      <c r="J428" s="70">
        <v>802620000</v>
      </c>
      <c r="K428" s="25">
        <v>43867.5161226852</v>
      </c>
      <c r="L428" s="10" t="str">
        <f>IFERROR(VLOOKUP(J428,'Produtos RA2018'!$C$2:$D$428,2,FALSE),"")</f>
        <v/>
      </c>
      <c r="M428" s="10" t="str">
        <f t="shared" si="13"/>
        <v>NOZ DE MACADÂMIA, FRESCAS OU SECAS, SEM CASCA OU PELADAS</v>
      </c>
      <c r="O428" s="8">
        <f t="shared" si="14"/>
        <v>187</v>
      </c>
    </row>
    <row r="429" spans="1:15" x14ac:dyDescent="0.25">
      <c r="A429" s="8">
        <v>28</v>
      </c>
      <c r="B429" s="10" t="s">
        <v>0</v>
      </c>
      <c r="C429" s="24">
        <v>7306</v>
      </c>
      <c r="E429" s="8">
        <v>185</v>
      </c>
      <c r="F429" s="10" t="s">
        <v>264</v>
      </c>
      <c r="G429" s="10">
        <v>185</v>
      </c>
      <c r="H429" s="24">
        <v>7306</v>
      </c>
      <c r="J429" s="70">
        <v>802310000</v>
      </c>
      <c r="K429" s="25">
        <v>43867.5161226852</v>
      </c>
      <c r="L429" s="10" t="str">
        <f>IFERROR(VLOOKUP(J429,'Produtos RA2018'!$C$2:$D$428,2,FALSE),"")</f>
        <v/>
      </c>
      <c r="M429" s="10" t="str">
        <f t="shared" si="13"/>
        <v>NOZES, FRESCAS OU SECAS, COM CASCA</v>
      </c>
      <c r="O429" s="8">
        <f t="shared" si="14"/>
        <v>185</v>
      </c>
    </row>
    <row r="430" spans="1:15" ht="22.5" x14ac:dyDescent="0.25">
      <c r="A430" s="8">
        <v>28</v>
      </c>
      <c r="B430" s="10" t="s">
        <v>0</v>
      </c>
      <c r="C430" s="24">
        <v>7306</v>
      </c>
      <c r="E430" s="8">
        <v>138</v>
      </c>
      <c r="F430" s="10" t="s">
        <v>265</v>
      </c>
      <c r="G430" s="10">
        <v>138</v>
      </c>
      <c r="H430" s="24">
        <v>7306</v>
      </c>
      <c r="J430" s="70">
        <v>802320000</v>
      </c>
      <c r="K430" s="25">
        <v>43867.5161226852</v>
      </c>
      <c r="L430" s="10" t="str">
        <f>IFERROR(VLOOKUP(J430,'Produtos RA2018'!$C$2:$D$428,2,FALSE),"")</f>
        <v/>
      </c>
      <c r="M430" s="10" t="str">
        <f t="shared" si="13"/>
        <v>NOZES, FRESCAS OU SECAS, SEM CASCA, MESMO PELADAS</v>
      </c>
      <c r="O430" s="8">
        <f t="shared" si="14"/>
        <v>138</v>
      </c>
    </row>
    <row r="431" spans="1:15" ht="22.5" x14ac:dyDescent="0.25">
      <c r="A431" s="8">
        <v>28</v>
      </c>
      <c r="B431" s="10" t="s">
        <v>0</v>
      </c>
      <c r="C431" s="24">
        <v>7306</v>
      </c>
      <c r="E431" s="8">
        <v>188</v>
      </c>
      <c r="F431" s="10" t="s">
        <v>266</v>
      </c>
      <c r="G431" s="10">
        <v>188</v>
      </c>
      <c r="H431" s="24">
        <v>7306</v>
      </c>
      <c r="J431" s="70">
        <v>802901000</v>
      </c>
      <c r="K431" s="25">
        <v>43867.516134259298</v>
      </c>
      <c r="L431" s="10" t="str">
        <f>IFERROR(VLOOKUP(J431,'Produtos RA2018'!$C$2:$D$428,2,FALSE),"")</f>
        <v/>
      </c>
      <c r="M431" s="10" t="str">
        <f t="shared" si="13"/>
        <v>NOZES PÉCAN, FRESCAS OU SECAS, COM OU SEM CASCA OU PELADAS</v>
      </c>
      <c r="O431" s="8">
        <f t="shared" si="14"/>
        <v>188</v>
      </c>
    </row>
    <row r="432" spans="1:15" ht="22.5" x14ac:dyDescent="0.25">
      <c r="A432" s="8">
        <v>28</v>
      </c>
      <c r="B432" s="10" t="s">
        <v>0</v>
      </c>
      <c r="C432" s="24">
        <v>7306</v>
      </c>
      <c r="E432" s="8">
        <v>519</v>
      </c>
      <c r="F432" s="10" t="s">
        <v>333</v>
      </c>
      <c r="G432" s="10">
        <v>519</v>
      </c>
      <c r="H432" s="24">
        <v>7306</v>
      </c>
      <c r="J432" s="70">
        <v>709999008</v>
      </c>
      <c r="K432" s="25">
        <v>43867.516134259298</v>
      </c>
      <c r="L432" s="10" t="str">
        <f>IFERROR(VLOOKUP(J432,'Produtos RA2018'!$C$2:$D$428,2,FALSE),"")</f>
        <v/>
      </c>
      <c r="M432" s="10" t="str">
        <f t="shared" si="13"/>
        <v>OREGÃO/MANJERONA SILVESTRE FRESCO OU REFRIGERADO</v>
      </c>
      <c r="O432" s="8">
        <f t="shared" si="14"/>
        <v>519</v>
      </c>
    </row>
    <row r="433" spans="1:15" x14ac:dyDescent="0.25">
      <c r="A433" s="89">
        <v>28</v>
      </c>
      <c r="B433" s="90" t="s">
        <v>0</v>
      </c>
      <c r="C433" s="91">
        <v>7306</v>
      </c>
      <c r="D433" s="89"/>
      <c r="E433" s="89"/>
      <c r="F433" s="90" t="s">
        <v>756</v>
      </c>
      <c r="G433" s="10">
        <v>953</v>
      </c>
      <c r="H433" s="91"/>
      <c r="I433" s="89"/>
      <c r="J433" s="92">
        <v>7051900</v>
      </c>
      <c r="K433" s="93"/>
      <c r="L433" s="90" t="str">
        <f>IFERROR(VLOOKUP(J433,'Produtos RA2018'!$C$2:$D$428,2,FALSE),"")</f>
        <v>Outras alfaces</v>
      </c>
      <c r="M433" s="90" t="str">
        <f t="shared" si="13"/>
        <v>OUTRAS ALFACES</v>
      </c>
      <c r="N433" s="8" t="s">
        <v>740</v>
      </c>
      <c r="O433" s="8">
        <f t="shared" si="14"/>
        <v>953</v>
      </c>
    </row>
    <row r="434" spans="1:15" x14ac:dyDescent="0.25">
      <c r="A434" s="89">
        <v>28</v>
      </c>
      <c r="B434" s="90" t="s">
        <v>0</v>
      </c>
      <c r="C434" s="91">
        <v>7306</v>
      </c>
      <c r="D434" s="89"/>
      <c r="E434" s="89"/>
      <c r="F434" s="90" t="s">
        <v>647</v>
      </c>
      <c r="G434" s="10">
        <v>954</v>
      </c>
      <c r="H434" s="90"/>
      <c r="I434" s="90"/>
      <c r="J434" s="90">
        <v>8059000</v>
      </c>
      <c r="K434" s="93"/>
      <c r="L434" s="90" t="str">
        <f>IFERROR(VLOOKUP(J434,'Produtos RA2018'!$C$2:$D$428,2,FALSE),"")</f>
        <v>Outros citrinos</v>
      </c>
      <c r="M434" s="90" t="str">
        <f t="shared" si="13"/>
        <v>OUTROS CITRINOS</v>
      </c>
      <c r="N434" s="8" t="s">
        <v>740</v>
      </c>
      <c r="O434" s="8">
        <f t="shared" si="14"/>
        <v>954</v>
      </c>
    </row>
    <row r="435" spans="1:15" x14ac:dyDescent="0.25">
      <c r="A435" s="89">
        <v>28</v>
      </c>
      <c r="B435" s="90" t="s">
        <v>0</v>
      </c>
      <c r="C435" s="91">
        <v>7306</v>
      </c>
      <c r="D435" s="89"/>
      <c r="E435" s="89"/>
      <c r="F435" s="90" t="s">
        <v>783</v>
      </c>
      <c r="G435" s="10">
        <v>955</v>
      </c>
      <c r="H435" s="90"/>
      <c r="I435" s="90"/>
      <c r="J435" s="90">
        <v>81090</v>
      </c>
      <c r="K435" s="93"/>
      <c r="L435" s="90" t="str">
        <f>IFERROR(VLOOKUP(J435,'Produtos RA2018'!$C$2:$D$428,2,FALSE),"")</f>
        <v xml:space="preserve">Outras frutas frescas </v>
      </c>
      <c r="M435" s="90" t="str">
        <f t="shared" si="13"/>
        <v xml:space="preserve">OUTRAS FRUTAS FRESCAS </v>
      </c>
      <c r="N435" s="8" t="s">
        <v>740</v>
      </c>
      <c r="O435" s="8">
        <f t="shared" si="14"/>
        <v>955</v>
      </c>
    </row>
    <row r="436" spans="1:15" x14ac:dyDescent="0.25">
      <c r="A436" s="8">
        <v>28</v>
      </c>
      <c r="B436" s="10" t="s">
        <v>0</v>
      </c>
      <c r="C436" s="24">
        <v>7306</v>
      </c>
      <c r="E436" s="8">
        <v>380</v>
      </c>
      <c r="F436" s="10" t="s">
        <v>778</v>
      </c>
      <c r="G436" s="10">
        <v>380</v>
      </c>
      <c r="H436" s="24">
        <v>7306</v>
      </c>
      <c r="J436" s="70">
        <v>704100090</v>
      </c>
      <c r="K436" s="25">
        <v>43867.516134259298</v>
      </c>
      <c r="L436" s="10" t="str">
        <f>IFERROR(VLOOKUP(J436,'Produtos RA2018'!$C$2:$D$428,2,FALSE),"")</f>
        <v/>
      </c>
      <c r="M436" s="10" t="str">
        <f t="shared" si="13"/>
        <v>COUVE FLOR</v>
      </c>
      <c r="O436" s="8">
        <f t="shared" si="14"/>
        <v>380</v>
      </c>
    </row>
    <row r="437" spans="1:15" x14ac:dyDescent="0.25">
      <c r="A437" s="8">
        <v>28</v>
      </c>
      <c r="B437" s="10" t="s">
        <v>0</v>
      </c>
      <c r="C437" s="24">
        <v>7306</v>
      </c>
      <c r="E437" s="8">
        <v>183</v>
      </c>
      <c r="F437" s="10" t="s">
        <v>334</v>
      </c>
      <c r="G437" s="10">
        <v>183</v>
      </c>
      <c r="H437" s="24">
        <v>7306</v>
      </c>
      <c r="J437" s="70">
        <v>709510090</v>
      </c>
      <c r="K437" s="25">
        <v>43867.516157407401</v>
      </c>
      <c r="L437" s="10" t="str">
        <f>IFERROR(VLOOKUP(J437,'Produtos RA2018'!$C$2:$D$428,2,FALSE),"")</f>
        <v>Cogumelos do género Agaricus</v>
      </c>
      <c r="M437" s="10" t="str">
        <f t="shared" si="13"/>
        <v>COGUMELOS DO GÉNERO AGARICUS</v>
      </c>
      <c r="O437" s="8">
        <f t="shared" si="14"/>
        <v>183</v>
      </c>
    </row>
    <row r="438" spans="1:15" ht="33.75" x14ac:dyDescent="0.25">
      <c r="A438" s="8">
        <v>28</v>
      </c>
      <c r="B438" s="10" t="s">
        <v>0</v>
      </c>
      <c r="C438" s="24">
        <v>7306</v>
      </c>
      <c r="E438" s="8">
        <v>221</v>
      </c>
      <c r="F438" s="10" t="s">
        <v>335</v>
      </c>
      <c r="G438" s="10">
        <v>221</v>
      </c>
      <c r="H438" s="24">
        <v>7306</v>
      </c>
      <c r="J438" s="70">
        <v>708900020</v>
      </c>
      <c r="K438" s="25">
        <v>43867.516157407401</v>
      </c>
      <c r="L438" s="10" t="str">
        <f>IFERROR(VLOOKUP(J438,'Produtos RA2018'!$C$2:$D$428,2,FALSE),"")</f>
        <v>Outros legumes de vagem</v>
      </c>
      <c r="M438" s="10" t="str">
        <f t="shared" si="13"/>
        <v>OUTROS LEGUMES DE VAGEM</v>
      </c>
      <c r="O438" s="8">
        <f t="shared" si="14"/>
        <v>221</v>
      </c>
    </row>
    <row r="439" spans="1:15" x14ac:dyDescent="0.25">
      <c r="A439" s="8">
        <v>28</v>
      </c>
      <c r="B439" s="10" t="s">
        <v>0</v>
      </c>
      <c r="C439" s="24">
        <v>7306</v>
      </c>
      <c r="E439" s="8">
        <v>179</v>
      </c>
      <c r="F439" s="10" t="s">
        <v>779</v>
      </c>
      <c r="G439" s="10">
        <v>179</v>
      </c>
      <c r="H439" s="24">
        <v>7306</v>
      </c>
      <c r="J439" s="70">
        <v>706100090</v>
      </c>
      <c r="K439" s="25">
        <v>43867.516157407401</v>
      </c>
      <c r="L439" s="10" t="str">
        <f>IFERROR(VLOOKUP(J439,'Produtos RA2018'!$C$2:$D$428,2,FALSE),"")</f>
        <v/>
      </c>
      <c r="M439" s="10" t="str">
        <f t="shared" si="13"/>
        <v>NABOS</v>
      </c>
      <c r="O439" s="8">
        <f t="shared" si="14"/>
        <v>179</v>
      </c>
    </row>
    <row r="440" spans="1:15" x14ac:dyDescent="0.25">
      <c r="A440" s="8">
        <v>28</v>
      </c>
      <c r="B440" s="10" t="s">
        <v>0</v>
      </c>
      <c r="C440" s="24">
        <v>7306</v>
      </c>
      <c r="E440" s="8">
        <v>255</v>
      </c>
      <c r="F440" s="10" t="s">
        <v>336</v>
      </c>
      <c r="G440" s="10">
        <v>255</v>
      </c>
      <c r="H440" s="24">
        <v>7306</v>
      </c>
      <c r="J440" s="70">
        <v>707000590</v>
      </c>
      <c r="K440" s="25">
        <v>43867.516157407401</v>
      </c>
      <c r="L440" s="10" t="str">
        <f>IFERROR(VLOOKUP(J440,'Produtos RA2018'!$C$2:$D$428,2,FALSE),"")</f>
        <v/>
      </c>
      <c r="M440" s="10" t="str">
        <f t="shared" si="13"/>
        <v>OUTROS - PEPINOS</v>
      </c>
      <c r="O440" s="8">
        <f t="shared" si="14"/>
        <v>255</v>
      </c>
    </row>
    <row r="441" spans="1:15" ht="22.5" x14ac:dyDescent="0.25">
      <c r="A441" s="8">
        <v>28</v>
      </c>
      <c r="B441" s="10" t="s">
        <v>0</v>
      </c>
      <c r="C441" s="24">
        <v>7306</v>
      </c>
      <c r="E441" s="8">
        <v>88</v>
      </c>
      <c r="F441" s="10" t="s">
        <v>337</v>
      </c>
      <c r="G441" s="10">
        <v>88</v>
      </c>
      <c r="H441" s="24">
        <v>7306</v>
      </c>
      <c r="J441" s="70">
        <v>704909090</v>
      </c>
      <c r="K441" s="25">
        <v>43867.516157407401</v>
      </c>
      <c r="L441" s="10" t="str">
        <f>IFERROR(VLOOKUP(J441,'Produtos RA2018'!$C$2:$D$428,2,FALSE),"")</f>
        <v/>
      </c>
      <c r="M441" s="10" t="str">
        <f t="shared" si="13"/>
        <v>OUTROS - PRODUTOS COMESTÍVEIS DO GÉNERO BRASSICA</v>
      </c>
      <c r="O441" s="8">
        <f t="shared" si="14"/>
        <v>88</v>
      </c>
    </row>
    <row r="442" spans="1:15" x14ac:dyDescent="0.25">
      <c r="A442" s="8">
        <v>28</v>
      </c>
      <c r="B442" s="10" t="s">
        <v>0</v>
      </c>
      <c r="C442" s="24">
        <v>7306</v>
      </c>
      <c r="E442" s="8">
        <v>132</v>
      </c>
      <c r="F442" s="10" t="s">
        <v>338</v>
      </c>
      <c r="G442" s="10">
        <v>132</v>
      </c>
      <c r="H442" s="24">
        <v>7306</v>
      </c>
      <c r="J442" s="70">
        <v>706909080</v>
      </c>
      <c r="K442" s="25">
        <v>43867.516157407401</v>
      </c>
      <c r="L442" s="10" t="s">
        <v>646</v>
      </c>
      <c r="M442" s="10" t="str">
        <f t="shared" si="13"/>
        <v>OUTRAS RAÍZES COMESTÍVEIS</v>
      </c>
      <c r="O442" s="8">
        <f t="shared" si="14"/>
        <v>132</v>
      </c>
    </row>
    <row r="443" spans="1:15" ht="22.5" x14ac:dyDescent="0.25">
      <c r="A443" s="8">
        <v>28</v>
      </c>
      <c r="B443" s="10" t="s">
        <v>0</v>
      </c>
      <c r="C443" s="24">
        <v>7306</v>
      </c>
      <c r="E443" s="8">
        <v>226</v>
      </c>
      <c r="F443" s="10" t="s">
        <v>267</v>
      </c>
      <c r="G443" s="10">
        <v>226</v>
      </c>
      <c r="H443" s="24">
        <v>7306</v>
      </c>
      <c r="J443" s="70">
        <v>802000000</v>
      </c>
      <c r="K443" s="25">
        <v>43867.516157407401</v>
      </c>
      <c r="L443" s="10" t="str">
        <f>IFERROR(VLOOKUP(J443,'Produtos RA2018'!$C$2:$D$428,2,FALSE),"")</f>
        <v/>
      </c>
      <c r="M443" s="10" t="str">
        <f t="shared" si="13"/>
        <v>OUTROS FRUTOS DE CASCA RIJA, FRESCAS OU SECAS, COM OU SEM CASCA OU PELADAS</v>
      </c>
      <c r="O443" s="8">
        <f t="shared" si="14"/>
        <v>226</v>
      </c>
    </row>
    <row r="444" spans="1:15" x14ac:dyDescent="0.25">
      <c r="A444" s="8">
        <v>28</v>
      </c>
      <c r="B444" s="10" t="s">
        <v>0</v>
      </c>
      <c r="C444" s="24">
        <v>7306</v>
      </c>
      <c r="E444" s="8">
        <v>130</v>
      </c>
      <c r="F444" s="10" t="s">
        <v>339</v>
      </c>
      <c r="G444" s="10">
        <v>130</v>
      </c>
      <c r="H444" s="24">
        <v>7306</v>
      </c>
      <c r="J444" s="70">
        <v>703900080</v>
      </c>
      <c r="K444" s="25">
        <v>43867.516157407401</v>
      </c>
      <c r="L444" s="10" t="str">
        <f>IFERROR(VLOOKUP(J444,'Produtos RA2018'!$C$2:$D$428,2,FALSE),"")</f>
        <v/>
      </c>
      <c r="M444" s="10" t="str">
        <f t="shared" si="13"/>
        <v>OUTROS PRODUTOS HORTÍCOLAS ALIÁCEOS</v>
      </c>
      <c r="O444" s="8">
        <f t="shared" si="14"/>
        <v>130</v>
      </c>
    </row>
    <row r="445" spans="1:15" x14ac:dyDescent="0.25">
      <c r="A445" s="8">
        <v>28</v>
      </c>
      <c r="B445" s="10" t="s">
        <v>0</v>
      </c>
      <c r="C445" s="24">
        <v>7306</v>
      </c>
      <c r="E445" s="8">
        <v>100</v>
      </c>
      <c r="F445" s="10" t="s">
        <v>268</v>
      </c>
      <c r="G445" s="10">
        <v>100</v>
      </c>
      <c r="H445" s="24">
        <v>7306</v>
      </c>
      <c r="J445" s="70">
        <v>807200000</v>
      </c>
      <c r="K445" s="25">
        <v>43867.5161689815</v>
      </c>
      <c r="L445" s="10" t="str">
        <f>IFERROR(VLOOKUP(J445,'Produtos RA2018'!$C$2:$D$428,2,FALSE),"")</f>
        <v>Papaias (mamões)</v>
      </c>
      <c r="M445" s="10" t="str">
        <f t="shared" si="13"/>
        <v>PAPAIAS (MAMÕES)</v>
      </c>
      <c r="O445" s="8">
        <f t="shared" si="14"/>
        <v>100</v>
      </c>
    </row>
    <row r="446" spans="1:15" x14ac:dyDescent="0.25">
      <c r="A446" s="8">
        <v>28</v>
      </c>
      <c r="B446" s="10" t="s">
        <v>0</v>
      </c>
      <c r="C446" s="24">
        <v>7306</v>
      </c>
      <c r="E446" s="8">
        <v>134</v>
      </c>
      <c r="F446" s="10" t="s">
        <v>340</v>
      </c>
      <c r="G446" s="10">
        <v>134</v>
      </c>
      <c r="H446" s="24">
        <v>7306</v>
      </c>
      <c r="J446" s="70">
        <v>707009000</v>
      </c>
      <c r="K446" s="25">
        <v>43867.5161689815</v>
      </c>
      <c r="L446" s="10" t="str">
        <f>IFERROR(VLOOKUP(J446,'Produtos RA2018'!$C$2:$D$428,2,FALSE),"")</f>
        <v>Pepininhos (cornichons)</v>
      </c>
      <c r="M446" s="10" t="str">
        <f t="shared" si="13"/>
        <v>PEPININHOS (CORNICHONS)</v>
      </c>
      <c r="O446" s="8">
        <f t="shared" si="14"/>
        <v>134</v>
      </c>
    </row>
    <row r="447" spans="1:15" x14ac:dyDescent="0.25">
      <c r="A447" s="8">
        <v>28</v>
      </c>
      <c r="B447" s="10" t="s">
        <v>0</v>
      </c>
      <c r="C447" s="24">
        <v>7306</v>
      </c>
      <c r="E447" s="8">
        <v>133</v>
      </c>
      <c r="F447" s="10" t="s">
        <v>341</v>
      </c>
      <c r="G447" s="10">
        <v>133</v>
      </c>
      <c r="H447" s="24">
        <v>7306</v>
      </c>
      <c r="J447" s="70">
        <v>707000500</v>
      </c>
      <c r="K447" s="25">
        <v>43867.5161689815</v>
      </c>
      <c r="L447" s="10" t="str">
        <f>IFERROR(VLOOKUP(J447,'Produtos RA2018'!$C$2:$D$428,2,FALSE),"")</f>
        <v>Pepinos</v>
      </c>
      <c r="M447" s="10" t="str">
        <f t="shared" si="13"/>
        <v>PEPINOS</v>
      </c>
      <c r="O447" s="8">
        <f t="shared" si="14"/>
        <v>133</v>
      </c>
    </row>
    <row r="448" spans="1:15" ht="33" customHeight="1" x14ac:dyDescent="0.25">
      <c r="A448" s="8">
        <v>28</v>
      </c>
      <c r="B448" s="10" t="s">
        <v>0</v>
      </c>
      <c r="C448" s="24">
        <v>7306</v>
      </c>
      <c r="E448" s="8">
        <v>295</v>
      </c>
      <c r="F448" s="10" t="s">
        <v>342</v>
      </c>
      <c r="G448" s="10">
        <v>295</v>
      </c>
      <c r="H448" s="24">
        <v>7306</v>
      </c>
      <c r="J448" s="70">
        <v>707000510</v>
      </c>
      <c r="K448" s="25">
        <v>43867.5161689815</v>
      </c>
      <c r="L448" s="10" t="str">
        <f>IFERROR(VLOOKUP(J448,'Produtos RA2018'!$C$2:$D$428,2,FALSE),"")</f>
        <v/>
      </c>
      <c r="M448" s="10" t="str">
        <f t="shared" si="13"/>
        <v>PEPINOS DESTINADOS À TRANSFORMAÇÃO</v>
      </c>
      <c r="O448" s="8">
        <f t="shared" si="14"/>
        <v>295</v>
      </c>
    </row>
    <row r="449" spans="1:15" x14ac:dyDescent="0.25">
      <c r="A449" s="8">
        <v>28</v>
      </c>
      <c r="B449" s="10" t="s">
        <v>0</v>
      </c>
      <c r="C449" s="24">
        <v>7306</v>
      </c>
      <c r="E449" s="8">
        <v>303</v>
      </c>
      <c r="F449" s="10" t="s">
        <v>269</v>
      </c>
      <c r="G449" s="10">
        <v>303</v>
      </c>
      <c r="H449" s="24">
        <v>7306</v>
      </c>
      <c r="J449" s="70">
        <v>808300000</v>
      </c>
      <c r="K449" s="25">
        <v>43867.5161689815</v>
      </c>
      <c r="L449" s="10" t="str">
        <f>IFERROR(VLOOKUP(J449,'Produtos RA2018'!$C$2:$D$428,2,FALSE),"")</f>
        <v>Pêras</v>
      </c>
      <c r="M449" s="10" t="str">
        <f t="shared" si="13"/>
        <v>PÊRAS</v>
      </c>
      <c r="O449" s="8">
        <f t="shared" si="14"/>
        <v>303</v>
      </c>
    </row>
    <row r="450" spans="1:15" x14ac:dyDescent="0.25">
      <c r="A450" s="8">
        <v>28</v>
      </c>
      <c r="B450" s="10" t="s">
        <v>0</v>
      </c>
      <c r="C450" s="24">
        <v>7306</v>
      </c>
      <c r="E450" s="8">
        <v>304</v>
      </c>
      <c r="F450" s="10" t="s">
        <v>270</v>
      </c>
      <c r="G450" s="10">
        <v>304</v>
      </c>
      <c r="H450" s="24">
        <v>7306</v>
      </c>
      <c r="J450" s="70">
        <v>809309000</v>
      </c>
      <c r="K450" s="25">
        <v>43867.5161689815</v>
      </c>
      <c r="L450" s="10" t="s">
        <v>651</v>
      </c>
      <c r="M450" s="10" t="str">
        <f t="shared" si="13"/>
        <v>OUTROS PÊSSEGOS</v>
      </c>
      <c r="O450" s="8">
        <f t="shared" si="14"/>
        <v>304</v>
      </c>
    </row>
    <row r="451" spans="1:15" x14ac:dyDescent="0.25">
      <c r="A451" s="8">
        <v>28</v>
      </c>
      <c r="B451" s="10" t="s">
        <v>0</v>
      </c>
      <c r="C451" s="24">
        <v>7306</v>
      </c>
      <c r="E451" s="8">
        <v>513</v>
      </c>
      <c r="F451" s="10" t="s">
        <v>271</v>
      </c>
      <c r="G451" s="10">
        <v>513</v>
      </c>
      <c r="H451" s="24">
        <v>7306</v>
      </c>
      <c r="J451" s="70">
        <v>810907503</v>
      </c>
      <c r="K451" s="25">
        <v>43867.516180555598</v>
      </c>
      <c r="L451" s="10" t="str">
        <f>IFERROR(VLOOKUP(J451,'Produtos RA2018'!$C$2:$D$428,2,FALSE),"")</f>
        <v>Physalis</v>
      </c>
      <c r="M451" s="10" t="str">
        <f t="shared" si="13"/>
        <v>PHYSALIS</v>
      </c>
      <c r="O451" s="8">
        <f t="shared" si="14"/>
        <v>513</v>
      </c>
    </row>
    <row r="452" spans="1:15" x14ac:dyDescent="0.25">
      <c r="A452" s="8">
        <v>28</v>
      </c>
      <c r="B452" s="10" t="s">
        <v>0</v>
      </c>
      <c r="C452" s="24">
        <v>7306</v>
      </c>
      <c r="E452" s="8">
        <v>259</v>
      </c>
      <c r="F452" s="10" t="s">
        <v>343</v>
      </c>
      <c r="G452" s="10">
        <v>259</v>
      </c>
      <c r="H452" s="24">
        <v>7306</v>
      </c>
      <c r="J452" s="70">
        <v>709601000</v>
      </c>
      <c r="K452" s="25">
        <v>43867.516180555598</v>
      </c>
      <c r="L452" s="10" t="str">
        <f>IFERROR(VLOOKUP(J452,'Produtos RA2018'!$C$2:$D$428,2,FALSE),"")</f>
        <v>Pimentos doces ou pimentões</v>
      </c>
      <c r="M452" s="10" t="str">
        <f t="shared" si="13"/>
        <v>PIMENTOS DOCES OU PIMENTÕES</v>
      </c>
      <c r="O452" s="8">
        <f t="shared" si="14"/>
        <v>259</v>
      </c>
    </row>
    <row r="453" spans="1:15" ht="22.5" x14ac:dyDescent="0.25">
      <c r="A453" s="8">
        <v>28</v>
      </c>
      <c r="B453" s="10" t="s">
        <v>0</v>
      </c>
      <c r="C453" s="24">
        <v>7306</v>
      </c>
      <c r="E453" s="8">
        <v>268</v>
      </c>
      <c r="F453" s="10" t="s">
        <v>272</v>
      </c>
      <c r="G453" s="10">
        <v>268</v>
      </c>
      <c r="H453" s="24">
        <v>7306</v>
      </c>
      <c r="J453" s="70">
        <v>802905000</v>
      </c>
      <c r="K453" s="25">
        <v>43867.516180555598</v>
      </c>
      <c r="L453" s="10" t="str">
        <f>IFERROR(VLOOKUP(J453,'Produtos RA2018'!$C$2:$D$428,2,FALSE),"")</f>
        <v/>
      </c>
      <c r="M453" s="10" t="str">
        <f t="shared" ref="M453:M520" si="15">IF(L453="",F453,UPPER(L453))</f>
        <v>PINHÕES, FRESCOS OU SECOS, COM OU SEM CASCA OU PELADOS</v>
      </c>
      <c r="O453" s="8">
        <f t="shared" ref="O453:O520" si="16">G453</f>
        <v>268</v>
      </c>
    </row>
    <row r="454" spans="1:15" x14ac:dyDescent="0.25">
      <c r="A454" s="8">
        <v>28</v>
      </c>
      <c r="B454" s="10" t="s">
        <v>0</v>
      </c>
      <c r="C454" s="24">
        <v>7306</v>
      </c>
      <c r="E454" s="8">
        <v>267</v>
      </c>
      <c r="F454" s="10" t="s">
        <v>273</v>
      </c>
      <c r="G454" s="10">
        <v>267</v>
      </c>
      <c r="H454" s="24">
        <v>7306</v>
      </c>
      <c r="J454" s="70">
        <v>802510000</v>
      </c>
      <c r="K454" s="25">
        <v>43867.516180555598</v>
      </c>
      <c r="L454" s="10" t="str">
        <f>IFERROR(VLOOKUP(J454,'Produtos RA2018'!$C$2:$D$428,2,FALSE),"")</f>
        <v/>
      </c>
      <c r="M454" s="10" t="str">
        <f t="shared" si="15"/>
        <v>PISTÁCIOS, FRESCOS OU SECOS, COM CASCA</v>
      </c>
      <c r="O454" s="8">
        <f t="shared" si="16"/>
        <v>267</v>
      </c>
    </row>
    <row r="455" spans="1:15" ht="22.5" x14ac:dyDescent="0.25">
      <c r="A455" s="8">
        <v>28</v>
      </c>
      <c r="B455" s="10" t="s">
        <v>0</v>
      </c>
      <c r="C455" s="24">
        <v>7306</v>
      </c>
      <c r="E455" s="8">
        <v>94</v>
      </c>
      <c r="F455" s="10" t="s">
        <v>274</v>
      </c>
      <c r="G455" s="10">
        <v>94</v>
      </c>
      <c r="H455" s="24">
        <v>7306</v>
      </c>
      <c r="J455" s="70">
        <v>802520000</v>
      </c>
      <c r="K455" s="25">
        <v>43867.516180555598</v>
      </c>
      <c r="L455" s="10" t="str">
        <f>IFERROR(VLOOKUP(J455,'Produtos RA2018'!$C$2:$D$428,2,FALSE),"")</f>
        <v/>
      </c>
      <c r="M455" s="10" t="str">
        <f t="shared" si="15"/>
        <v>PISTÁCIOS, FRESCOS OU SECOS, SEM CASCA OU PELADOS</v>
      </c>
      <c r="O455" s="8">
        <f t="shared" si="16"/>
        <v>94</v>
      </c>
    </row>
    <row r="456" spans="1:15" x14ac:dyDescent="0.25">
      <c r="A456" s="8">
        <v>28</v>
      </c>
      <c r="B456" s="10" t="s">
        <v>0</v>
      </c>
      <c r="C456" s="24">
        <v>7306</v>
      </c>
      <c r="E456" s="8">
        <v>189</v>
      </c>
      <c r="F456" s="10" t="s">
        <v>275</v>
      </c>
      <c r="G456" s="10">
        <v>189</v>
      </c>
      <c r="H456" s="24">
        <v>7306</v>
      </c>
      <c r="J456" s="70">
        <v>803101000</v>
      </c>
      <c r="K456" s="25">
        <v>43867.516180555598</v>
      </c>
      <c r="L456" s="10" t="str">
        <f>IFERROR(VLOOKUP(J456,'Produtos RA2018'!$C$2:$D$428,2,FALSE),"")</f>
        <v xml:space="preserve">Plátanos, frescos </v>
      </c>
      <c r="M456" s="10" t="str">
        <f t="shared" si="15"/>
        <v xml:space="preserve">PLÁTANOS, FRESCOS </v>
      </c>
      <c r="O456" s="8">
        <f t="shared" si="16"/>
        <v>189</v>
      </c>
    </row>
    <row r="457" spans="1:15" x14ac:dyDescent="0.25">
      <c r="A457" s="8">
        <v>28</v>
      </c>
      <c r="B457" s="10" t="s">
        <v>0</v>
      </c>
      <c r="C457" s="24">
        <v>7306</v>
      </c>
      <c r="E457" s="8">
        <v>190</v>
      </c>
      <c r="F457" s="10" t="s">
        <v>276</v>
      </c>
      <c r="G457" s="10">
        <v>190</v>
      </c>
      <c r="H457" s="24">
        <v>7306</v>
      </c>
      <c r="J457" s="70">
        <v>803109000</v>
      </c>
      <c r="K457" s="25">
        <v>43867.516180555598</v>
      </c>
      <c r="L457" s="10" t="str">
        <f>IFERROR(VLOOKUP(J457,'Produtos RA2018'!$C$2:$D$428,2,FALSE),"")</f>
        <v xml:space="preserve">Plátanos, secos </v>
      </c>
      <c r="M457" s="10" t="str">
        <f t="shared" si="15"/>
        <v xml:space="preserve">PLÁTANOS, SECOS </v>
      </c>
      <c r="O457" s="8">
        <f t="shared" si="16"/>
        <v>190</v>
      </c>
    </row>
    <row r="458" spans="1:15" x14ac:dyDescent="0.25">
      <c r="A458" s="8">
        <v>28</v>
      </c>
      <c r="B458" s="10" t="s">
        <v>0</v>
      </c>
      <c r="C458" s="24">
        <v>7306</v>
      </c>
      <c r="E458" s="8">
        <v>141</v>
      </c>
      <c r="F458" s="10" t="s">
        <v>277</v>
      </c>
      <c r="G458" s="10">
        <v>141</v>
      </c>
      <c r="H458" s="24">
        <v>7306</v>
      </c>
      <c r="J458" s="70">
        <v>805400031</v>
      </c>
      <c r="K458" s="25">
        <v>43867.516180555598</v>
      </c>
      <c r="L458" s="10" t="str">
        <f>IFERROR(VLOOKUP(J458,'Produtos RA2018'!$C$2:$D$428,2,FALSE),"")</f>
        <v/>
      </c>
      <c r="M458" s="10" t="str">
        <f t="shared" si="15"/>
        <v>POMELOS FRESCAS OU SECAS</v>
      </c>
      <c r="O458" s="8">
        <f t="shared" si="16"/>
        <v>141</v>
      </c>
    </row>
    <row r="459" spans="1:15" x14ac:dyDescent="0.25">
      <c r="A459" s="8">
        <v>28</v>
      </c>
      <c r="B459" s="10" t="s">
        <v>0</v>
      </c>
      <c r="C459" s="24">
        <v>7306</v>
      </c>
      <c r="E459" s="8">
        <v>344</v>
      </c>
      <c r="F459" s="10" t="s">
        <v>344</v>
      </c>
      <c r="G459" s="10">
        <v>344</v>
      </c>
      <c r="H459" s="24">
        <v>7306</v>
      </c>
      <c r="J459" s="70">
        <v>709999020</v>
      </c>
      <c r="K459" s="25">
        <v>43867.516192129602</v>
      </c>
      <c r="L459" s="10" t="str">
        <f>IFERROR(VLOOKUP(J459,'Produtos RA2018'!$C$2:$D$428,2,FALSE),"")</f>
        <v/>
      </c>
      <c r="M459" s="10" t="str">
        <f t="shared" si="15"/>
        <v>QUIABOS FRESCOS</v>
      </c>
      <c r="O459" s="8">
        <f t="shared" si="16"/>
        <v>344</v>
      </c>
    </row>
    <row r="460" spans="1:15" x14ac:dyDescent="0.25">
      <c r="A460" s="8">
        <v>28</v>
      </c>
      <c r="B460" s="10" t="s">
        <v>0</v>
      </c>
      <c r="C460" s="24">
        <v>7306</v>
      </c>
      <c r="E460" s="8">
        <v>144</v>
      </c>
      <c r="F460" s="10" t="s">
        <v>278</v>
      </c>
      <c r="G460" s="10">
        <v>144</v>
      </c>
      <c r="H460" s="24">
        <v>7306</v>
      </c>
      <c r="J460" s="70">
        <v>810500000</v>
      </c>
      <c r="K460" s="25">
        <v>43867.516192129602</v>
      </c>
      <c r="L460" s="10" t="str">
        <f>IFERROR(VLOOKUP(J460,'Produtos RA2018'!$C$2:$D$428,2,FALSE),"")</f>
        <v>Quivis</v>
      </c>
      <c r="M460" s="10" t="str">
        <f t="shared" si="15"/>
        <v>QUIVIS</v>
      </c>
      <c r="O460" s="8">
        <f t="shared" si="16"/>
        <v>144</v>
      </c>
    </row>
    <row r="461" spans="1:15" x14ac:dyDescent="0.25">
      <c r="A461" s="8">
        <v>28</v>
      </c>
      <c r="B461" s="10" t="s">
        <v>0</v>
      </c>
      <c r="C461" s="24">
        <v>7306</v>
      </c>
      <c r="E461" s="8">
        <v>381</v>
      </c>
      <c r="F461" s="10" t="s">
        <v>345</v>
      </c>
      <c r="G461" s="10">
        <v>381</v>
      </c>
      <c r="H461" s="24">
        <v>7306</v>
      </c>
      <c r="J461" s="70">
        <v>706903000</v>
      </c>
      <c r="K461" s="25">
        <v>43867.516192129602</v>
      </c>
      <c r="L461" s="10" t="str">
        <f>IFERROR(VLOOKUP(J461,'Produtos RA2018'!$C$2:$D$428,2,FALSE),"")</f>
        <v/>
      </c>
      <c r="M461" s="10" t="str">
        <f t="shared" si="15"/>
        <v>RÁBANO (COCHLEARIA ARMORACIA)</v>
      </c>
      <c r="O461" s="8">
        <f t="shared" si="16"/>
        <v>381</v>
      </c>
    </row>
    <row r="462" spans="1:15" x14ac:dyDescent="0.25">
      <c r="A462" s="8">
        <v>28</v>
      </c>
      <c r="B462" s="10" t="s">
        <v>0</v>
      </c>
      <c r="C462" s="24">
        <v>7306</v>
      </c>
      <c r="E462" s="8">
        <v>104</v>
      </c>
      <c r="F462" s="10" t="s">
        <v>279</v>
      </c>
      <c r="G462" s="10">
        <v>104</v>
      </c>
      <c r="H462" s="24">
        <v>7306</v>
      </c>
      <c r="J462" s="70">
        <v>810907530</v>
      </c>
      <c r="K462" s="25">
        <v>43867.516192129602</v>
      </c>
      <c r="L462" s="10" t="str">
        <f>IFERROR(VLOOKUP(J462,'Produtos RA2018'!$C$2:$D$428,2,FALSE),"")</f>
        <v/>
      </c>
      <c r="M462" s="10" t="str">
        <f t="shared" si="15"/>
        <v>ROMÃS</v>
      </c>
      <c r="O462" s="8">
        <f t="shared" si="16"/>
        <v>104</v>
      </c>
    </row>
    <row r="463" spans="1:15" ht="55.5" customHeight="1" x14ac:dyDescent="0.25">
      <c r="A463" s="8">
        <v>28</v>
      </c>
      <c r="B463" s="10" t="s">
        <v>0</v>
      </c>
      <c r="C463" s="24">
        <v>7306</v>
      </c>
      <c r="E463" s="8">
        <v>224</v>
      </c>
      <c r="F463" s="10" t="s">
        <v>346</v>
      </c>
      <c r="G463" s="10">
        <v>224</v>
      </c>
      <c r="H463" s="24">
        <v>7306</v>
      </c>
      <c r="J463" s="70">
        <v>709991000</v>
      </c>
      <c r="K463" s="25">
        <v>43867.516192129602</v>
      </c>
      <c r="L463" s="10" t="str">
        <f>IFERROR(VLOOKUP(J463,'Produtos RA2018'!$C$2:$D$428,2,FALSE),"")</f>
        <v xml:space="preserve">Saladas, excepto alfaces (Lactuca sativa) e chicórias (Cichorium spp.) </v>
      </c>
      <c r="M463" s="10" t="str">
        <f t="shared" si="15"/>
        <v xml:space="preserve">SALADAS, EXCEPTO ALFACES (LACTUCA SATIVA) E CHICÓRIAS (CICHORIUM SPP.) </v>
      </c>
      <c r="O463" s="8">
        <f t="shared" si="16"/>
        <v>224</v>
      </c>
    </row>
    <row r="464" spans="1:15" x14ac:dyDescent="0.25">
      <c r="A464" s="8">
        <v>28</v>
      </c>
      <c r="B464" s="10" t="s">
        <v>0</v>
      </c>
      <c r="C464" s="24">
        <v>7306</v>
      </c>
      <c r="E464" s="8">
        <v>299</v>
      </c>
      <c r="F464" s="10" t="s">
        <v>347</v>
      </c>
      <c r="G464" s="10">
        <v>299</v>
      </c>
      <c r="H464" s="24">
        <v>7306</v>
      </c>
      <c r="J464" s="70">
        <v>709999040</v>
      </c>
      <c r="K464" s="25">
        <v>43867.516192129602</v>
      </c>
      <c r="L464" s="10" t="str">
        <f>IFERROR(VLOOKUP(J464,'Produtos RA2018'!$C$2:$D$428,2,FALSE),"")</f>
        <v/>
      </c>
      <c r="M464" s="10" t="str">
        <f t="shared" si="15"/>
        <v>SALSA FRESCA</v>
      </c>
      <c r="O464" s="8">
        <f t="shared" si="16"/>
        <v>299</v>
      </c>
    </row>
    <row r="465" spans="1:15" x14ac:dyDescent="0.25">
      <c r="A465" s="8">
        <v>28</v>
      </c>
      <c r="B465" s="10" t="s">
        <v>0</v>
      </c>
      <c r="C465" s="24">
        <v>7306</v>
      </c>
      <c r="E465" s="8">
        <v>520</v>
      </c>
      <c r="F465" s="10" t="s">
        <v>348</v>
      </c>
      <c r="G465" s="10">
        <v>520</v>
      </c>
      <c r="H465" s="24">
        <v>7306</v>
      </c>
      <c r="J465" s="70">
        <v>709999004</v>
      </c>
      <c r="K465" s="25">
        <v>43867.516203703701</v>
      </c>
      <c r="L465" s="10" t="str">
        <f>IFERROR(VLOOKUP(J465,'Produtos RA2018'!$C$2:$D$428,2,FALSE),"")</f>
        <v/>
      </c>
      <c r="M465" s="10" t="str">
        <f t="shared" si="15"/>
        <v>SALVA FRESCA OU REFRIGERADA</v>
      </c>
      <c r="O465" s="8">
        <f t="shared" si="16"/>
        <v>520</v>
      </c>
    </row>
    <row r="466" spans="1:15" x14ac:dyDescent="0.25">
      <c r="A466" s="8">
        <v>28</v>
      </c>
      <c r="B466" s="10" t="s">
        <v>0</v>
      </c>
      <c r="C466" s="24">
        <v>7306</v>
      </c>
      <c r="E466" s="8">
        <v>521</v>
      </c>
      <c r="F466" s="10" t="s">
        <v>349</v>
      </c>
      <c r="G466" s="10">
        <v>521</v>
      </c>
      <c r="H466" s="24">
        <v>7306</v>
      </c>
      <c r="J466" s="70">
        <v>709999005</v>
      </c>
      <c r="K466" s="25">
        <v>43867.516203703701</v>
      </c>
      <c r="L466" s="10" t="str">
        <f>IFERROR(VLOOKUP(J466,'Produtos RA2018'!$C$2:$D$428,2,FALSE),"")</f>
        <v>Segurelha Fresca ou Refrigerada</v>
      </c>
      <c r="M466" s="10" t="str">
        <f t="shared" si="15"/>
        <v>SEGURELHA FRESCA OU REFRIGERADA</v>
      </c>
      <c r="O466" s="8">
        <f t="shared" si="16"/>
        <v>521</v>
      </c>
    </row>
    <row r="467" spans="1:15" ht="33.75" x14ac:dyDescent="0.25">
      <c r="A467" s="8">
        <v>28</v>
      </c>
      <c r="B467" s="10" t="s">
        <v>0</v>
      </c>
      <c r="C467" s="24">
        <v>7306</v>
      </c>
      <c r="E467" s="8">
        <v>306</v>
      </c>
      <c r="F467" s="10" t="s">
        <v>280</v>
      </c>
      <c r="G467" s="10">
        <v>306</v>
      </c>
      <c r="H467" s="24">
        <v>7306</v>
      </c>
      <c r="J467" s="70">
        <v>810902000</v>
      </c>
      <c r="K467" s="25">
        <v>43867.516215277799</v>
      </c>
      <c r="L467" s="10" t="str">
        <f>IFERROR(VLOOKUP(J467,'Produtos RA2018'!$C$2:$D$428,2,FALSE),"")</f>
        <v/>
      </c>
      <c r="M467" s="10" t="str">
        <f t="shared" si="15"/>
        <v>TAMARINDOS, MAÇÃS DE CAJU, JACAS, LECHIAS, SAPOTILHAS, MARACUJÁS, CARAMBOLAS E PITAIAIÁS, FRESCAS</v>
      </c>
      <c r="O467" s="8">
        <f t="shared" si="16"/>
        <v>306</v>
      </c>
    </row>
    <row r="468" spans="1:15" x14ac:dyDescent="0.25">
      <c r="A468" s="8">
        <v>28</v>
      </c>
      <c r="B468" s="10" t="s">
        <v>0</v>
      </c>
      <c r="C468" s="24">
        <v>7306</v>
      </c>
      <c r="E468" s="8">
        <v>271</v>
      </c>
      <c r="F468" s="10" t="s">
        <v>281</v>
      </c>
      <c r="G468" s="10">
        <v>271</v>
      </c>
      <c r="H468" s="24">
        <v>7306</v>
      </c>
      <c r="J468" s="70">
        <v>805207000</v>
      </c>
      <c r="K468" s="25"/>
      <c r="L468" s="10" t="str">
        <f>IFERROR(VLOOKUP(J468,'Produtos RA2018'!$C$2:$D$428,2,FALSE),"")</f>
        <v/>
      </c>
      <c r="M468" s="10" t="str">
        <f t="shared" si="15"/>
        <v>TANGERINAS, FRESCAS OU SECAS</v>
      </c>
      <c r="O468" s="8">
        <f t="shared" si="16"/>
        <v>271</v>
      </c>
    </row>
    <row r="469" spans="1:15" ht="52.5" customHeight="1" x14ac:dyDescent="0.25">
      <c r="A469" s="8">
        <v>28</v>
      </c>
      <c r="B469" s="10" t="s">
        <v>0</v>
      </c>
      <c r="C469" s="24">
        <v>7306</v>
      </c>
      <c r="E469" s="8">
        <v>95</v>
      </c>
      <c r="F469" s="10" t="s">
        <v>282</v>
      </c>
      <c r="G469" s="10">
        <v>95</v>
      </c>
      <c r="H469" s="24">
        <v>7306</v>
      </c>
      <c r="J469" s="70">
        <v>805200000</v>
      </c>
      <c r="K469" s="25"/>
      <c r="L469" s="10" t="str">
        <f>IFERROR(VLOOKUP(J469,'Produtos RA2018'!$C$2:$D$428,2,FALSE),"")</f>
        <v xml:space="preserve">Tangerinas, mandarinas e satsumas; clementinas, wilkings e outros citrinos híbridos semelhantes </v>
      </c>
      <c r="M469" s="10" t="str">
        <f t="shared" si="15"/>
        <v xml:space="preserve">TANGERINAS, MANDARINAS E SATSUMAS; CLEMENTINAS, WILKINGS E OUTROS CITRINOS HÍBRIDOS SEMELHANTES </v>
      </c>
      <c r="O469" s="8">
        <f t="shared" si="16"/>
        <v>95</v>
      </c>
    </row>
    <row r="470" spans="1:15" x14ac:dyDescent="0.25">
      <c r="A470" s="8">
        <v>28</v>
      </c>
      <c r="B470" s="10" t="s">
        <v>0</v>
      </c>
      <c r="C470" s="24">
        <v>7306</v>
      </c>
      <c r="E470" s="8">
        <v>294</v>
      </c>
      <c r="F470" s="10" t="s">
        <v>350</v>
      </c>
      <c r="G470" s="10">
        <v>294</v>
      </c>
      <c r="H470" s="24">
        <v>7306</v>
      </c>
      <c r="J470" s="70">
        <v>702000000</v>
      </c>
      <c r="K470" s="25"/>
      <c r="L470" s="10" t="str">
        <f>IFERROR(VLOOKUP(J470,'Produtos RA2018'!$C$2:$D$428,2,FALSE),"")</f>
        <v xml:space="preserve">Tomates, frescos ou refrigerados </v>
      </c>
      <c r="M470" s="10" t="str">
        <f t="shared" si="15"/>
        <v xml:space="preserve">TOMATES, FRESCOS OU REFRIGERADOS </v>
      </c>
      <c r="O470" s="8">
        <f t="shared" si="16"/>
        <v>294</v>
      </c>
    </row>
    <row r="471" spans="1:15" x14ac:dyDescent="0.25">
      <c r="A471" s="8">
        <v>28</v>
      </c>
      <c r="B471" s="10" t="s">
        <v>0</v>
      </c>
      <c r="C471" s="24">
        <v>7306</v>
      </c>
      <c r="E471" s="8">
        <v>638</v>
      </c>
      <c r="F471" s="10" t="s">
        <v>351</v>
      </c>
      <c r="G471" s="10">
        <v>638</v>
      </c>
      <c r="H471" s="24">
        <v>7306</v>
      </c>
      <c r="J471" s="70">
        <v>910990000</v>
      </c>
      <c r="K471" s="25"/>
      <c r="L471" s="10" t="str">
        <f>IFERROR(VLOOKUP(J471,'Produtos RA2018'!$C$2:$D$428,2,FALSE),"")</f>
        <v xml:space="preserve">Tomilho, fresco ou refrigerado </v>
      </c>
      <c r="M471" s="10" t="str">
        <f t="shared" si="15"/>
        <v xml:space="preserve">TOMILHO, FRESCO OU REFRIGERADO </v>
      </c>
      <c r="O471" s="8">
        <f t="shared" si="16"/>
        <v>638</v>
      </c>
    </row>
    <row r="472" spans="1:15" x14ac:dyDescent="0.25">
      <c r="A472" s="8">
        <v>28</v>
      </c>
      <c r="B472" s="10" t="s">
        <v>0</v>
      </c>
      <c r="C472" s="24">
        <v>7306</v>
      </c>
      <c r="E472" s="8">
        <v>98</v>
      </c>
      <c r="F472" s="10" t="s">
        <v>283</v>
      </c>
      <c r="G472" s="10">
        <v>98</v>
      </c>
      <c r="H472" s="24">
        <v>7306</v>
      </c>
      <c r="J472" s="70">
        <v>805400011</v>
      </c>
      <c r="K472" s="25"/>
      <c r="L472" s="10" t="str">
        <f>IFERROR(VLOOKUP(J472,'Produtos RA2018'!$C$2:$D$428,2,FALSE),"")</f>
        <v/>
      </c>
      <c r="M472" s="10" t="str">
        <f t="shared" si="15"/>
        <v>TORANJAS FRESCAS OU SECAS</v>
      </c>
      <c r="O472" s="8">
        <f t="shared" si="16"/>
        <v>98</v>
      </c>
    </row>
    <row r="473" spans="1:15" x14ac:dyDescent="0.25">
      <c r="A473" s="8">
        <v>28</v>
      </c>
      <c r="B473" s="10" t="s">
        <v>0</v>
      </c>
      <c r="C473" s="24">
        <v>7306</v>
      </c>
      <c r="E473" s="8">
        <v>298</v>
      </c>
      <c r="F473" s="10" t="s">
        <v>352</v>
      </c>
      <c r="G473" s="10">
        <v>298</v>
      </c>
      <c r="H473" s="24">
        <v>7306</v>
      </c>
      <c r="J473" s="70">
        <v>709595000</v>
      </c>
      <c r="K473" s="25"/>
      <c r="L473" s="10" t="str">
        <f>IFERROR(VLOOKUP(J473,'Produtos RA2018'!$C$2:$D$428,2,FALSE),"")</f>
        <v/>
      </c>
      <c r="M473" s="10" t="str">
        <f t="shared" si="15"/>
        <v>TRUFAS</v>
      </c>
      <c r="O473" s="8">
        <f t="shared" si="16"/>
        <v>298</v>
      </c>
    </row>
    <row r="474" spans="1:15" ht="47.25" customHeight="1" x14ac:dyDescent="0.25">
      <c r="A474" s="8">
        <v>28</v>
      </c>
      <c r="B474" s="10" t="s">
        <v>0</v>
      </c>
      <c r="C474" s="24">
        <v>7306</v>
      </c>
      <c r="E474" s="8">
        <v>191</v>
      </c>
      <c r="F474" s="10" t="s">
        <v>284</v>
      </c>
      <c r="G474" s="10">
        <v>191</v>
      </c>
      <c r="H474" s="24">
        <v>7306</v>
      </c>
      <c r="J474" s="70">
        <v>806101000</v>
      </c>
      <c r="K474" s="25"/>
      <c r="L474" s="10" t="str">
        <f>IFERROR(VLOOKUP(J474,'Produtos RA2018'!$C$2:$D$428,2,FALSE),"")</f>
        <v xml:space="preserve">Uvas, frescas, de mesa </v>
      </c>
      <c r="M474" s="10" t="str">
        <f t="shared" si="15"/>
        <v xml:space="preserve">UVAS, FRESCAS, DE MESA </v>
      </c>
      <c r="O474" s="8">
        <f t="shared" si="16"/>
        <v>191</v>
      </c>
    </row>
    <row r="475" spans="1:15" x14ac:dyDescent="0.25">
      <c r="A475" s="8">
        <v>28</v>
      </c>
      <c r="B475" s="10" t="s">
        <v>0</v>
      </c>
      <c r="C475" s="24">
        <v>7306</v>
      </c>
      <c r="E475" s="8">
        <v>97</v>
      </c>
      <c r="F475" s="10" t="s">
        <v>285</v>
      </c>
      <c r="G475" s="10">
        <v>97</v>
      </c>
      <c r="H475" s="24">
        <v>7306</v>
      </c>
      <c r="J475" s="70">
        <v>805205037</v>
      </c>
      <c r="K475" s="25"/>
      <c r="L475" s="10" t="str">
        <f>IFERROR(VLOOKUP(J475,'Produtos RA2018'!$C$2:$D$428,2,FALSE),"")</f>
        <v/>
      </c>
      <c r="M475" s="10" t="str">
        <f t="shared" si="15"/>
        <v>WILKINGS FRESCAS OU SECAS</v>
      </c>
      <c r="O475" s="8">
        <f t="shared" si="16"/>
        <v>97</v>
      </c>
    </row>
    <row r="476" spans="1:15" x14ac:dyDescent="0.25">
      <c r="A476" s="8">
        <v>28</v>
      </c>
      <c r="B476" s="10" t="s">
        <v>0</v>
      </c>
      <c r="C476" s="24">
        <v>7306</v>
      </c>
      <c r="E476" s="8" t="s">
        <v>490</v>
      </c>
      <c r="F476" s="10" t="s">
        <v>491</v>
      </c>
      <c r="G476" s="47" t="s">
        <v>490</v>
      </c>
      <c r="H476" s="24"/>
      <c r="K476" s="25">
        <v>43867.5160300926</v>
      </c>
      <c r="L476" s="10" t="str">
        <f>IFERROR(VLOOKUP(J476,'Produtos RA2018'!$C$2:$D$428,2,FALSE),"")</f>
        <v/>
      </c>
      <c r="M476" s="10" t="str">
        <f t="shared" si="15"/>
        <v>TOMATES PARA TRANSFORMAÇÃO</v>
      </c>
      <c r="O476" s="8" t="str">
        <f t="shared" si="16"/>
        <v>TOMTRAN</v>
      </c>
    </row>
    <row r="477" spans="1:15" x14ac:dyDescent="0.25">
      <c r="A477" s="8">
        <v>28</v>
      </c>
      <c r="B477" s="10" t="s">
        <v>0</v>
      </c>
      <c r="C477" s="24">
        <v>7306</v>
      </c>
      <c r="E477" s="8" t="s">
        <v>492</v>
      </c>
      <c r="F477" s="10" t="s">
        <v>493</v>
      </c>
      <c r="G477" s="47" t="s">
        <v>492</v>
      </c>
      <c r="H477" s="24"/>
      <c r="K477" s="25">
        <v>43867.516053240703</v>
      </c>
      <c r="L477" s="10" t="str">
        <f>IFERROR(VLOOKUP(J477,'Produtos RA2018'!$C$2:$D$428,2,FALSE),"")</f>
        <v/>
      </c>
      <c r="M477" s="10" t="str">
        <f t="shared" si="15"/>
        <v>PIMENTOS PARA TRANSFORMAÇÃO</v>
      </c>
      <c r="O477" s="8" t="str">
        <f t="shared" si="16"/>
        <v>PIMTRANS</v>
      </c>
    </row>
    <row r="478" spans="1:15" x14ac:dyDescent="0.25">
      <c r="A478" s="8">
        <v>28</v>
      </c>
      <c r="B478" s="10" t="s">
        <v>0</v>
      </c>
      <c r="C478" s="24">
        <v>7306</v>
      </c>
      <c r="E478" s="8" t="s">
        <v>494</v>
      </c>
      <c r="F478" s="10" t="s">
        <v>495</v>
      </c>
      <c r="G478" s="47" t="s">
        <v>494</v>
      </c>
      <c r="H478" s="24"/>
      <c r="K478" s="25">
        <v>43867.516053240703</v>
      </c>
      <c r="L478" s="10" t="str">
        <f>IFERROR(VLOOKUP(J478,'Produtos RA2018'!$C$2:$D$428,2,FALSE),"")</f>
        <v/>
      </c>
      <c r="M478" s="10" t="str">
        <f t="shared" si="15"/>
        <v>BRÓCOLOS PARA TRANSFORMAÇÃO</v>
      </c>
      <c r="O478" s="8" t="str">
        <f t="shared" si="16"/>
        <v>BROTRANS</v>
      </c>
    </row>
    <row r="479" spans="1:15" x14ac:dyDescent="0.25">
      <c r="A479" s="8">
        <v>28</v>
      </c>
      <c r="B479" s="10" t="s">
        <v>0</v>
      </c>
      <c r="C479" s="24">
        <v>7306</v>
      </c>
      <c r="E479" s="8" t="s">
        <v>785</v>
      </c>
      <c r="F479" s="10" t="s">
        <v>786</v>
      </c>
      <c r="G479" s="8" t="s">
        <v>785</v>
      </c>
      <c r="H479" s="24"/>
      <c r="K479" s="25"/>
      <c r="M479" s="10" t="str">
        <f t="shared" ref="M479:M482" si="17">IF(L479="",F479,UPPER(L479))</f>
        <v>ABÓBORAS PARA TRANSFORMAÇÃO</v>
      </c>
      <c r="O479" s="8" t="str">
        <f t="shared" ref="O479:O482" si="18">G479</f>
        <v>ABOBTRANS</v>
      </c>
    </row>
    <row r="480" spans="1:15" x14ac:dyDescent="0.25">
      <c r="A480" s="8">
        <v>28</v>
      </c>
      <c r="B480" s="10" t="s">
        <v>0</v>
      </c>
      <c r="C480" s="24">
        <v>7306</v>
      </c>
      <c r="E480" s="8" t="s">
        <v>787</v>
      </c>
      <c r="F480" s="10" t="s">
        <v>788</v>
      </c>
      <c r="G480" s="8" t="s">
        <v>787</v>
      </c>
      <c r="H480" s="24"/>
      <c r="K480" s="25"/>
      <c r="M480" s="10" t="str">
        <f t="shared" si="17"/>
        <v>ABOBORINHAS PARA TRANSFORMAÇÃO</v>
      </c>
      <c r="O480" s="8" t="str">
        <f t="shared" si="18"/>
        <v>ABORINHAT</v>
      </c>
    </row>
    <row r="481" spans="1:15" x14ac:dyDescent="0.25">
      <c r="A481" s="8">
        <v>28</v>
      </c>
      <c r="B481" s="10" t="s">
        <v>0</v>
      </c>
      <c r="C481" s="24">
        <v>7306</v>
      </c>
      <c r="E481" s="8" t="s">
        <v>789</v>
      </c>
      <c r="F481" s="10" t="s">
        <v>790</v>
      </c>
      <c r="G481" s="8" t="s">
        <v>789</v>
      </c>
      <c r="H481" s="24"/>
      <c r="K481" s="25"/>
      <c r="M481" s="10" t="str">
        <f t="shared" si="17"/>
        <v>BERINGELAS PARA TRANSFORMAÇÃO</v>
      </c>
      <c r="O481" s="8" t="str">
        <f t="shared" si="18"/>
        <v>BERTRANS</v>
      </c>
    </row>
    <row r="482" spans="1:15" x14ac:dyDescent="0.25">
      <c r="A482" s="8">
        <v>28</v>
      </c>
      <c r="B482" s="10" t="s">
        <v>0</v>
      </c>
      <c r="C482" s="24">
        <v>7306</v>
      </c>
      <c r="E482" s="8" t="s">
        <v>791</v>
      </c>
      <c r="F482" s="10" t="s">
        <v>792</v>
      </c>
      <c r="G482" s="8" t="s">
        <v>791</v>
      </c>
      <c r="H482" s="24"/>
      <c r="K482" s="25"/>
      <c r="M482" s="10" t="str">
        <f t="shared" si="17"/>
        <v>COUVE FLOR PARA TRANSFORMAÇÃO</v>
      </c>
      <c r="O482" s="8" t="str">
        <f t="shared" si="18"/>
        <v>CFLORTRAN</v>
      </c>
    </row>
    <row r="483" spans="1:15" x14ac:dyDescent="0.25">
      <c r="A483" s="41">
        <v>28</v>
      </c>
      <c r="B483" s="42" t="s">
        <v>0</v>
      </c>
      <c r="C483" s="43">
        <v>7306</v>
      </c>
      <c r="D483" s="41"/>
      <c r="E483" s="41">
        <v>2214</v>
      </c>
      <c r="F483" s="42" t="s">
        <v>170</v>
      </c>
      <c r="G483" s="44" t="s">
        <v>473</v>
      </c>
      <c r="H483" s="24"/>
      <c r="K483" s="25">
        <v>43867.5160763889</v>
      </c>
      <c r="L483" s="10" t="str">
        <f>IFERROR(VLOOKUP(J483,'Produtos RA2018'!$C$2:$D$428,2,FALSE),"")</f>
        <v/>
      </c>
      <c r="M483" s="10" t="str">
        <f t="shared" si="15"/>
        <v>DEVOLUÇÕES</v>
      </c>
      <c r="O483" s="8" t="str">
        <f t="shared" si="16"/>
        <v>PRDDEV</v>
      </c>
    </row>
    <row r="484" spans="1:15" x14ac:dyDescent="0.25">
      <c r="A484" s="41">
        <v>28</v>
      </c>
      <c r="B484" s="42" t="s">
        <v>0</v>
      </c>
      <c r="C484" s="43">
        <v>7306</v>
      </c>
      <c r="D484" s="41"/>
      <c r="E484" s="41">
        <v>2216</v>
      </c>
      <c r="F484" s="42" t="s">
        <v>484</v>
      </c>
      <c r="G484" s="44" t="s">
        <v>471</v>
      </c>
      <c r="H484" s="24"/>
      <c r="K484" s="25">
        <v>43867.5160763889</v>
      </c>
      <c r="L484" s="10" t="str">
        <f>IFERROR(VLOOKUP(J484,'Produtos RA2018'!$C$2:$D$428,2,FALSE),"")</f>
        <v/>
      </c>
      <c r="M484" s="10" t="str">
        <f t="shared" si="15"/>
        <v>DESCONTOS e ABATIMENTOS</v>
      </c>
      <c r="O484" s="8" t="str">
        <f t="shared" si="16"/>
        <v>PRDABA</v>
      </c>
    </row>
    <row r="485" spans="1:15" x14ac:dyDescent="0.25">
      <c r="A485" s="41">
        <v>28</v>
      </c>
      <c r="B485" s="42" t="s">
        <v>0</v>
      </c>
      <c r="C485" s="43">
        <v>7306</v>
      </c>
      <c r="D485" s="41"/>
      <c r="E485" s="41">
        <v>2215</v>
      </c>
      <c r="F485" s="42" t="s">
        <v>485</v>
      </c>
      <c r="G485" s="44" t="s">
        <v>472</v>
      </c>
      <c r="H485" s="24"/>
      <c r="K485" s="25">
        <v>43867.5160763889</v>
      </c>
      <c r="L485" s="10" t="str">
        <f>IFERROR(VLOOKUP(J485,'Produtos RA2018'!$C$2:$D$428,2,FALSE),"")</f>
        <v/>
      </c>
      <c r="M485" s="10" t="str">
        <f t="shared" si="15"/>
        <v>OUTROS DESCONTOS</v>
      </c>
      <c r="O485" s="8" t="str">
        <f t="shared" si="16"/>
        <v>PRDDES</v>
      </c>
    </row>
    <row r="486" spans="1:15" x14ac:dyDescent="0.25">
      <c r="A486" s="41">
        <v>28</v>
      </c>
      <c r="B486" s="42" t="s">
        <v>0</v>
      </c>
      <c r="C486" s="43">
        <v>7306</v>
      </c>
      <c r="D486" s="41"/>
      <c r="E486" s="41"/>
      <c r="F486" s="42" t="s">
        <v>486</v>
      </c>
      <c r="G486" s="45" t="s">
        <v>487</v>
      </c>
      <c r="H486" s="24"/>
      <c r="K486" s="25">
        <v>43867.5160763889</v>
      </c>
      <c r="L486" s="10" t="str">
        <f>IFERROR(VLOOKUP(J486,'Produtos RA2018'!$C$2:$D$428,2,FALSE),"")</f>
        <v/>
      </c>
      <c r="M486" s="10" t="str">
        <f t="shared" si="15"/>
        <v>INDEMINIZAÇÕES DE SEGUROS</v>
      </c>
      <c r="O486" s="8" t="str">
        <f t="shared" si="16"/>
        <v>INDSEG</v>
      </c>
    </row>
    <row r="487" spans="1:15" x14ac:dyDescent="0.25">
      <c r="A487" s="41">
        <v>28</v>
      </c>
      <c r="B487" s="42" t="s">
        <v>0</v>
      </c>
      <c r="C487" s="43">
        <v>7306</v>
      </c>
      <c r="D487" s="41"/>
      <c r="E487" s="41"/>
      <c r="F487" s="42" t="s">
        <v>488</v>
      </c>
      <c r="G487" s="45" t="s">
        <v>489</v>
      </c>
      <c r="H487" s="24"/>
      <c r="K487" s="25">
        <v>43867.5160763889</v>
      </c>
      <c r="L487" s="10" t="str">
        <f>IFERROR(VLOOKUP(J487,'Produtos RA2018'!$C$2:$D$428,2,FALSE),"")</f>
        <v/>
      </c>
      <c r="M487" s="10" t="str">
        <f t="shared" si="15"/>
        <v>SUBPRODUTOS</v>
      </c>
      <c r="O487" s="8" t="str">
        <f t="shared" si="16"/>
        <v>SUBPROD</v>
      </c>
    </row>
    <row r="488" spans="1:15" ht="67.5" x14ac:dyDescent="0.25">
      <c r="A488" s="8">
        <v>22</v>
      </c>
      <c r="B488" s="10" t="s">
        <v>469</v>
      </c>
      <c r="C488" s="24">
        <v>7306</v>
      </c>
      <c r="E488" s="8">
        <v>250</v>
      </c>
      <c r="F488" s="10" t="s">
        <v>90</v>
      </c>
      <c r="G488" s="10">
        <v>250</v>
      </c>
      <c r="H488" s="24">
        <v>7306</v>
      </c>
      <c r="J488" s="70">
        <v>814000000</v>
      </c>
      <c r="K488" s="25">
        <v>43867.516099537002</v>
      </c>
      <c r="L488" s="10" t="str">
        <f>IFERROR(VLOOKUP(J488,'Produtos RA2018'!$C$2:$D$428,2,FALSE),"")</f>
        <v>CASCAS DE CITRINOS, DE MELÕES OU DE MELANCIAS, FRESCAS, SECAS, CONGELADAS OU APRESENTADAS EM ÁGUA SALGADA, SULFURADA OU ADICIONADA DE OUTRAS SUBSTÂNCIAS DESTINADAS A ASSEGURAR TRANSITORIAMENTE A SUA CONSERVAÇÃO</v>
      </c>
      <c r="M488" s="10" t="str">
        <f t="shared" si="15"/>
        <v>CASCAS DE CITRINOS, DE MELÕES OU DE MELANCIAS, FRESCAS, SECAS, CONGELADAS OU APRESENTADAS EM ÁGUA SALGADA, SULFURADA OU ADICIONADA DE OUTRAS SUBSTÂNCIAS DESTINADAS A ASSEGURAR TRANSITORIAMENTE A SUA CONSERVAÇÃO</v>
      </c>
      <c r="O488" s="8">
        <f t="shared" si="16"/>
        <v>250</v>
      </c>
    </row>
    <row r="489" spans="1:15" ht="33.75" x14ac:dyDescent="0.25">
      <c r="A489" s="8">
        <v>22</v>
      </c>
      <c r="B489" s="10" t="s">
        <v>469</v>
      </c>
      <c r="C489" s="24">
        <v>7306</v>
      </c>
      <c r="E489" s="8">
        <v>378</v>
      </c>
      <c r="F489" s="10" t="s">
        <v>91</v>
      </c>
      <c r="G489" s="10">
        <v>378</v>
      </c>
      <c r="H489" s="24">
        <v>7306</v>
      </c>
      <c r="J489" s="70">
        <v>2003000000</v>
      </c>
      <c r="K489" s="25">
        <v>43867.5161689815</v>
      </c>
      <c r="L489" s="10" t="str">
        <f>IFERROR(VLOOKUP(J489,'Produtos RA2018'!$C$2:$D$428,2,FALSE),"")</f>
        <v>COGUMELOS E TRUFAS, PREPARADOS OU CONSERVADOS (EXCETO EM VINAGRE OU EM ÁCIDO ACÉTICO)</v>
      </c>
      <c r="M489" s="10" t="str">
        <f t="shared" si="15"/>
        <v>COGUMELOS E TRUFAS, PREPARADOS OU CONSERVADOS (EXCETO EM VINAGRE OU EM ÁCIDO ACÉTICO)</v>
      </c>
      <c r="O489" s="8">
        <f t="shared" si="16"/>
        <v>378</v>
      </c>
    </row>
    <row r="490" spans="1:15" ht="45" x14ac:dyDescent="0.25">
      <c r="A490" s="8">
        <v>22</v>
      </c>
      <c r="B490" s="10" t="s">
        <v>469</v>
      </c>
      <c r="C490" s="24">
        <v>7306</v>
      </c>
      <c r="E490" s="8">
        <v>219</v>
      </c>
      <c r="F490" s="10" t="s">
        <v>353</v>
      </c>
      <c r="G490" s="10">
        <v>219</v>
      </c>
      <c r="H490" s="24">
        <v>7306</v>
      </c>
      <c r="J490" s="70">
        <v>2007000000</v>
      </c>
      <c r="K490" s="25">
        <v>43867.5161689815</v>
      </c>
      <c r="L490" s="10" t="str">
        <f>IFERROR(VLOOKUP(J490,'Produtos RA2018'!$C$2:$D$428,2,FALSE),"")</f>
        <v/>
      </c>
      <c r="M490" s="10" t="str">
        <f t="shared" si="15"/>
        <v>DOCES, GELEIAS, "MARMELADES", PURÉS E PASTAS DE FRUTAS, OBTIDOS POR COZIMENTO, COM OU SEM ADIÇÃO DE AÇÚCAR OU DE OUTROS EDULCORANTES, COM EXCLUSÕES</v>
      </c>
      <c r="O490" s="8">
        <f t="shared" si="16"/>
        <v>219</v>
      </c>
    </row>
    <row r="491" spans="1:15" ht="22.5" x14ac:dyDescent="0.25">
      <c r="A491" s="8">
        <v>22</v>
      </c>
      <c r="B491" s="10" t="s">
        <v>469</v>
      </c>
      <c r="C491" s="24">
        <v>7306</v>
      </c>
      <c r="E491" s="8">
        <v>293</v>
      </c>
      <c r="F491" s="10" t="s">
        <v>354</v>
      </c>
      <c r="G491" s="10">
        <v>293</v>
      </c>
      <c r="H491" s="24">
        <v>7306</v>
      </c>
      <c r="J491" s="70">
        <v>804209000</v>
      </c>
      <c r="K491" s="25">
        <v>43867.5161689815</v>
      </c>
      <c r="L491" s="10" t="s">
        <v>673</v>
      </c>
      <c r="M491" s="10" t="str">
        <f t="shared" si="15"/>
        <v>FIGOS, SECOS</v>
      </c>
      <c r="O491" s="8">
        <f t="shared" si="16"/>
        <v>293</v>
      </c>
    </row>
    <row r="492" spans="1:15" ht="67.5" x14ac:dyDescent="0.25">
      <c r="A492" s="8">
        <v>22</v>
      </c>
      <c r="B492" s="10" t="s">
        <v>469</v>
      </c>
      <c r="C492" s="24">
        <v>7306</v>
      </c>
      <c r="E492" s="8">
        <v>173</v>
      </c>
      <c r="F492" s="10" t="s">
        <v>355</v>
      </c>
      <c r="G492" s="10">
        <v>173</v>
      </c>
      <c r="H492" s="24">
        <v>7306</v>
      </c>
      <c r="J492" s="70">
        <v>812000000</v>
      </c>
      <c r="K492" s="25">
        <v>43867.5161689815</v>
      </c>
      <c r="L492" s="10" t="str">
        <f>IFERROR(VLOOKUP(J492,'Produtos RA2018'!$C$2:$D$428,2,FALSE),"")</f>
        <v/>
      </c>
      <c r="M492" s="10" t="str">
        <f t="shared" si="15"/>
        <v>FRUTAS CONSERVADAS TRANSITORIAMENTE, POR EXEMPLO: COM GÁS SULFUROSO OU ÁGUA SALGADA, SULFURADA OU ADICIONADA DE OUTRAS SUBSTÂNCIAS DESTINADAS A ASSEGURAR  TRANSITORIAMENTE A SUA CONSERVAÇÃO), COM EXCLUSÕES</v>
      </c>
      <c r="O492" s="8">
        <f t="shared" si="16"/>
        <v>173</v>
      </c>
    </row>
    <row r="493" spans="1:15" ht="112.5" x14ac:dyDescent="0.25">
      <c r="A493" s="8">
        <v>22</v>
      </c>
      <c r="B493" s="10" t="s">
        <v>469</v>
      </c>
      <c r="C493" s="24">
        <v>7306</v>
      </c>
      <c r="E493" s="8">
        <v>85</v>
      </c>
      <c r="F493" s="10" t="s">
        <v>356</v>
      </c>
      <c r="G493" s="10">
        <v>85</v>
      </c>
      <c r="H493" s="24">
        <v>7306</v>
      </c>
      <c r="J493" s="70">
        <v>2008000000</v>
      </c>
      <c r="K493" s="25">
        <v>43867.5161689815</v>
      </c>
      <c r="L493" s="10" t="str">
        <f>IFERROR(VLOOKUP(J493,'Produtos RA2018'!$C$2:$D$428,2,FALSE),"")</f>
        <v/>
      </c>
      <c r="M493" s="10" t="str">
        <f t="shared" si="15"/>
        <v>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v>
      </c>
      <c r="O493" s="8">
        <f t="shared" si="16"/>
        <v>85</v>
      </c>
    </row>
    <row r="494" spans="1:15" ht="45" x14ac:dyDescent="0.25">
      <c r="A494" s="8">
        <v>22</v>
      </c>
      <c r="B494" s="10" t="s">
        <v>469</v>
      </c>
      <c r="C494" s="24">
        <v>7306</v>
      </c>
      <c r="E494" s="8">
        <v>172</v>
      </c>
      <c r="F494" s="10" t="s">
        <v>357</v>
      </c>
      <c r="G494" s="10">
        <v>172</v>
      </c>
      <c r="H494" s="24">
        <v>7306</v>
      </c>
      <c r="J494" s="70">
        <v>811000000</v>
      </c>
      <c r="K494" s="25">
        <v>43867.516180555598</v>
      </c>
      <c r="L494" s="10" t="str">
        <f>IFERROR(VLOOKUP(J494,'Produtos RA2018'!$C$2:$D$428,2,FALSE),"")</f>
        <v/>
      </c>
      <c r="M494" s="10" t="str">
        <f t="shared" si="15"/>
        <v>FRUTAS NÃO COZIDAS OU COZIDAS EM ÁGUA OU VAPOR, CONGELADAS, MESMO ADICIONADAS DE AÇÚCAR OU DE OUTROS EDULCORANTES, COM EXCLUSÕES</v>
      </c>
      <c r="O494" s="8">
        <f t="shared" si="16"/>
        <v>172</v>
      </c>
    </row>
    <row r="495" spans="1:15" ht="67.5" x14ac:dyDescent="0.25">
      <c r="A495" s="8">
        <v>22</v>
      </c>
      <c r="B495" s="10" t="s">
        <v>469</v>
      </c>
      <c r="C495" s="24">
        <v>7306</v>
      </c>
      <c r="E495" s="8">
        <v>216</v>
      </c>
      <c r="F495" s="10" t="s">
        <v>358</v>
      </c>
      <c r="G495" s="10">
        <v>216</v>
      </c>
      <c r="H495" s="24">
        <v>7306</v>
      </c>
      <c r="J495" s="70">
        <v>813000000</v>
      </c>
      <c r="K495" s="25">
        <v>43867.516180555598</v>
      </c>
      <c r="L495" s="10" t="str">
        <f>IFERROR(VLOOKUP(J495,'Produtos RA2018'!$C$2:$D$428,2,FALSE),"")</f>
        <v/>
      </c>
      <c r="M495" s="10" t="str">
        <f t="shared" si="15"/>
        <v>FRUTAS SECAS E MISTURAS DE FRUTAS SECAS OU DE FRUTAS DE CASCA RIJA (EXCETO FRUTAS DE CASCA RIJA, BANANAS, TÂMARAS, FIGOS, ANANASES "ABACAXIS", ABACATES, GOIABAS, MANGAS, MANGOSTÕES, CITRINOS E UVAS, NÃO MISTURADOS), COM EXCLUSÕES</v>
      </c>
      <c r="O495" s="8">
        <f t="shared" si="16"/>
        <v>216</v>
      </c>
    </row>
    <row r="496" spans="1:15" ht="22.5" x14ac:dyDescent="0.25">
      <c r="A496" s="8">
        <v>22</v>
      </c>
      <c r="B496" s="10" t="s">
        <v>469</v>
      </c>
      <c r="C496" s="24">
        <v>7306</v>
      </c>
      <c r="E496" s="8">
        <v>251</v>
      </c>
      <c r="F496" s="10" t="s">
        <v>359</v>
      </c>
      <c r="G496" s="10">
        <v>251</v>
      </c>
      <c r="H496" s="24">
        <v>7306</v>
      </c>
      <c r="J496" s="70">
        <v>1302200000</v>
      </c>
      <c r="K496" s="25">
        <v>43867.516180555598</v>
      </c>
      <c r="L496" s="10" t="str">
        <f>IFERROR(VLOOKUP(J496,'Produtos RA2018'!$C$2:$D$428,2,FALSE),"")</f>
        <v/>
      </c>
      <c r="M496" s="10" t="str">
        <f t="shared" si="15"/>
        <v>MATÉRIAS PÉCTICAS, PECTINATOS E PECTATOS</v>
      </c>
      <c r="O496" s="8">
        <f t="shared" si="16"/>
        <v>251</v>
      </c>
    </row>
    <row r="497" spans="1:15" ht="33.75" x14ac:dyDescent="0.25">
      <c r="A497" s="8">
        <v>22</v>
      </c>
      <c r="B497" s="10" t="s">
        <v>469</v>
      </c>
      <c r="C497" s="24">
        <v>7306</v>
      </c>
      <c r="E497" s="8">
        <v>174</v>
      </c>
      <c r="F497" s="10" t="s">
        <v>92</v>
      </c>
      <c r="G497" s="10">
        <v>174</v>
      </c>
      <c r="H497" s="24">
        <v>7306</v>
      </c>
      <c r="J497" s="70">
        <v>904211000</v>
      </c>
      <c r="K497" s="25">
        <v>43867.516192129602</v>
      </c>
      <c r="L497" s="10" t="str">
        <f>IFERROR(VLOOKUP(J497,'Produtos RA2018'!$C$2:$D$428,2,FALSE),"")</f>
        <v>PIMENTOS DOCES OU PIMENTÕES (CAPSICUM ANNUUM), SECOS, NÃO TRITURADOS NEM EM PÓ</v>
      </c>
      <c r="M497" s="10" t="str">
        <f t="shared" si="15"/>
        <v>PIMENTOS DOCES OU PIMENTÕES (CAPSICUM ANNUUM), SECOS, NÃO TRITURADOS NEM EM PÓ</v>
      </c>
      <c r="O497" s="8">
        <f t="shared" si="16"/>
        <v>174</v>
      </c>
    </row>
    <row r="498" spans="1:15" ht="90" x14ac:dyDescent="0.25">
      <c r="A498" s="8">
        <v>22</v>
      </c>
      <c r="B498" s="10" t="s">
        <v>469</v>
      </c>
      <c r="C498" s="24">
        <v>7306</v>
      </c>
      <c r="E498" s="8">
        <v>337</v>
      </c>
      <c r="F498" s="10" t="s">
        <v>360</v>
      </c>
      <c r="G498" s="10">
        <v>337</v>
      </c>
      <c r="H498" s="24">
        <v>7306</v>
      </c>
      <c r="J498" s="70">
        <v>711000000</v>
      </c>
      <c r="K498" s="25">
        <v>43867.516192129602</v>
      </c>
      <c r="L498" s="10" t="str">
        <f>IFERROR(VLOOKUP(J498,'Produtos RA2018'!$C$2:$D$428,2,FALSE),"")</f>
        <v/>
      </c>
      <c r="M498" s="10" t="str">
        <f t="shared" si="15"/>
        <v>PRODUTOS HORTÍCOLAS CONSERVADOS TRANSITORIAMENTE, POR EXEMPLO: COM GÁS SULFUROSO OU ÁGUA SALGADA, SULFURADA OU ADICIONADA DE OUTRAS SUBSTÂNCIAS DESTINADAS A ASSEGURAR TRANSITORIAMENTE A SUA CONSERVAÇÃO, MAS IMPRÓPRIOS PARA A ALIMENTAÇÃO NESTE ESTADO, COM EXCLUSÕES</v>
      </c>
      <c r="O498" s="8">
        <f t="shared" si="16"/>
        <v>337</v>
      </c>
    </row>
    <row r="499" spans="1:15" ht="56.25" x14ac:dyDescent="0.25">
      <c r="A499" s="8">
        <v>22</v>
      </c>
      <c r="B499" s="10" t="s">
        <v>469</v>
      </c>
      <c r="C499" s="24">
        <v>7306</v>
      </c>
      <c r="E499" s="8">
        <v>252</v>
      </c>
      <c r="F499" s="10" t="s">
        <v>361</v>
      </c>
      <c r="G499" s="10">
        <v>252</v>
      </c>
      <c r="H499" s="24">
        <v>7306</v>
      </c>
      <c r="J499" s="70">
        <v>2006000000</v>
      </c>
      <c r="K499" s="25">
        <v>43867.516203703701</v>
      </c>
      <c r="L499" s="10" t="str">
        <f>IFERROR(VLOOKUP(J499,'Produtos RA2018'!$C$2:$D$428,2,FALSE),"")</f>
        <v/>
      </c>
      <c r="M499" s="10" t="str">
        <f t="shared" si="15"/>
        <v>PRODUTOS HORTÍCOLAS, FRUTAS, CASCAS DE FRUTAS E OUTRAS PARTES DE PLANTAS, CONSERVADOS EM AÇÚCAR (PASSADOS POR CALDA, GLACEADOS OU CRISTALIZADOS), COM EXCLUSÕES</v>
      </c>
      <c r="O499" s="8">
        <f t="shared" si="16"/>
        <v>252</v>
      </c>
    </row>
    <row r="500" spans="1:15" ht="45" x14ac:dyDescent="0.25">
      <c r="A500" s="8">
        <v>22</v>
      </c>
      <c r="B500" s="10" t="s">
        <v>469</v>
      </c>
      <c r="C500" s="24">
        <v>7306</v>
      </c>
      <c r="E500" s="8">
        <v>217</v>
      </c>
      <c r="F500" s="10" t="s">
        <v>362</v>
      </c>
      <c r="G500" s="10">
        <v>217</v>
      </c>
      <c r="H500" s="24">
        <v>7306</v>
      </c>
      <c r="J500" s="70">
        <v>2001000000</v>
      </c>
      <c r="K500" s="25"/>
      <c r="L500" s="10" t="str">
        <f>IFERROR(VLOOKUP(J500,'Produtos RA2018'!$C$2:$D$428,2,FALSE),"")</f>
        <v/>
      </c>
      <c r="M500" s="10" t="str">
        <f t="shared" si="15"/>
        <v>PRODUTOS HORTÍCOLAS, FRUTAS E OUTRAS PARTES COMESTÍVEIS DE PLANTAS, PREPARADOS OU CONSERVADOS, EM VINAGRE OU EM ÁCIDO ACÉTICO, COM EXCLUSÕES</v>
      </c>
      <c r="O500" s="8">
        <f t="shared" si="16"/>
        <v>217</v>
      </c>
    </row>
    <row r="501" spans="1:15" ht="33.75" x14ac:dyDescent="0.25">
      <c r="A501" s="8">
        <v>22</v>
      </c>
      <c r="B501" s="10" t="s">
        <v>469</v>
      </c>
      <c r="C501" s="24">
        <v>7306</v>
      </c>
      <c r="E501" s="8">
        <v>415</v>
      </c>
      <c r="F501" s="10" t="s">
        <v>363</v>
      </c>
      <c r="G501" s="10">
        <v>415</v>
      </c>
      <c r="H501" s="24">
        <v>7306</v>
      </c>
      <c r="J501" s="70">
        <v>710000000</v>
      </c>
      <c r="K501" s="25"/>
      <c r="L501" s="10" t="str">
        <f>IFERROR(VLOOKUP(J501,'Produtos RA2018'!$C$2:$D$428,2,FALSE),"")</f>
        <v/>
      </c>
      <c r="M501" s="10" t="str">
        <f t="shared" si="15"/>
        <v>PRODUTOS HORTÍCOLAS, NÃO COZIDOS OU COZIDOS EM ÁGUA OU VAPOR, CONGELADOS COM EXCLUSÕES</v>
      </c>
      <c r="O501" s="8">
        <f t="shared" si="16"/>
        <v>415</v>
      </c>
    </row>
    <row r="502" spans="1:15" ht="56.25" x14ac:dyDescent="0.25">
      <c r="A502" s="8">
        <v>22</v>
      </c>
      <c r="B502" s="10" t="s">
        <v>469</v>
      </c>
      <c r="C502" s="24">
        <v>7306</v>
      </c>
      <c r="E502" s="8">
        <v>379</v>
      </c>
      <c r="F502" s="10" t="s">
        <v>364</v>
      </c>
      <c r="G502" s="10">
        <v>379</v>
      </c>
      <c r="H502" s="24">
        <v>7306</v>
      </c>
      <c r="J502" s="70">
        <v>2004000000</v>
      </c>
      <c r="K502" s="25"/>
      <c r="L502" s="10" t="str">
        <f>IFERROR(VLOOKUP(J502,'Produtos RA2018'!$C$2:$D$428,2,FALSE),"")</f>
        <v/>
      </c>
      <c r="M502" s="10" t="str">
        <f t="shared" si="15"/>
        <v>PRODUTOS HORTÍCOLAS PREPARADOS OU CONSERVADOS, CONGELADOS (EXCETO EM VINAGRE OU ÁCIDO ACÉTICO, CONSERVADOS EM AÇÚCAR, ASSIM COMO, TOMATES, COGUMELOS E TRUFAS), COM EXCLUSÕES</v>
      </c>
      <c r="O502" s="8">
        <f t="shared" si="16"/>
        <v>379</v>
      </c>
    </row>
    <row r="503" spans="1:15" ht="56.25" x14ac:dyDescent="0.25">
      <c r="A503" s="8">
        <v>22</v>
      </c>
      <c r="B503" s="10" t="s">
        <v>469</v>
      </c>
      <c r="C503" s="24">
        <v>7306</v>
      </c>
      <c r="E503" s="8">
        <v>218</v>
      </c>
      <c r="F503" s="10" t="s">
        <v>365</v>
      </c>
      <c r="G503" s="10">
        <v>218</v>
      </c>
      <c r="H503" s="24">
        <v>7306</v>
      </c>
      <c r="J503" s="70">
        <v>2005000000</v>
      </c>
      <c r="K503" s="25"/>
      <c r="L503" s="10" t="str">
        <f>IFERROR(VLOOKUP(J503,'Produtos RA2018'!$C$2:$D$428,2,FALSE),"")</f>
        <v/>
      </c>
      <c r="M503" s="10" t="str">
        <f t="shared" si="15"/>
        <v>PRODUTOS HORTÍCOLAS PREPARADOS OU CONSERVADOS, NÃO CONGELADOS (EXCETO EM VINAGRE OU ÁCIDO ACÉTICO, CONSERVADOS EM AÇÚCAR, ASSIM COMO, TOMATES, COGUMELOS E TRUFAS), COM EXCLUSÕES</v>
      </c>
      <c r="O503" s="8">
        <f t="shared" si="16"/>
        <v>218</v>
      </c>
    </row>
    <row r="504" spans="1:15" ht="45" x14ac:dyDescent="0.25">
      <c r="A504" s="8">
        <v>22</v>
      </c>
      <c r="B504" s="10" t="s">
        <v>469</v>
      </c>
      <c r="C504" s="24">
        <v>7306</v>
      </c>
      <c r="E504" s="8">
        <v>377</v>
      </c>
      <c r="F504" s="10" t="s">
        <v>366</v>
      </c>
      <c r="G504" s="10">
        <v>377</v>
      </c>
      <c r="H504" s="24">
        <v>7306</v>
      </c>
      <c r="J504" s="70">
        <v>712000000</v>
      </c>
      <c r="K504" s="25"/>
      <c r="L504" s="10" t="str">
        <f>IFERROR(VLOOKUP(J504,'Produtos RA2018'!$C$2:$D$428,2,FALSE),"")</f>
        <v/>
      </c>
      <c r="M504" s="10" t="str">
        <f t="shared" si="15"/>
        <v>PRODUTOS HORTÍCOLAS SECOS, MESMO CORTADOS EM PEDAÇOS OU FATIAS, OU AINDA TRITURADOS OU EM PÓ, MAS SEM QUALQUER OUTRO PREPARO, COM EXCLUSÕES</v>
      </c>
      <c r="O504" s="8">
        <f t="shared" si="16"/>
        <v>377</v>
      </c>
    </row>
    <row r="505" spans="1:15" ht="56.25" x14ac:dyDescent="0.25">
      <c r="A505" s="8">
        <v>22</v>
      </c>
      <c r="B505" s="10" t="s">
        <v>469</v>
      </c>
      <c r="C505" s="24">
        <v>7306</v>
      </c>
      <c r="E505" s="8">
        <v>253</v>
      </c>
      <c r="F505" s="10" t="s">
        <v>367</v>
      </c>
      <c r="G505" s="10">
        <v>253</v>
      </c>
      <c r="H505" s="24">
        <v>7306</v>
      </c>
      <c r="J505" s="70">
        <v>2009000000</v>
      </c>
      <c r="K505" s="25">
        <v>43867.515972222202</v>
      </c>
      <c r="L505" s="10" t="str">
        <f>IFERROR(VLOOKUP(J505,'Produtos RA2018'!$C$2:$D$428,2,FALSE),"")</f>
        <v/>
      </c>
      <c r="M505" s="10" t="str">
        <f t="shared" si="15"/>
        <v>SUMOS DE FRUTAS, INCLUÍDOS OS MOSTOS DE UVAS, OU DE PRODUTOS HORTÍCOLAS NÃO FERMENTADOS, SEM ADIÇÃO DE ÁLCOOL, COM OU SEM ADIÇÃO DE AÇÚCAR OU DE OUTROS,  EDULCORANTES, COM EXCLUSÕES</v>
      </c>
      <c r="O505" s="8">
        <f t="shared" si="16"/>
        <v>253</v>
      </c>
    </row>
    <row r="506" spans="1:15" ht="22.5" x14ac:dyDescent="0.25">
      <c r="A506" s="8">
        <v>22</v>
      </c>
      <c r="B506" s="10" t="s">
        <v>469</v>
      </c>
      <c r="C506" s="24">
        <v>7306</v>
      </c>
      <c r="E506" s="8">
        <v>84</v>
      </c>
      <c r="F506" s="10" t="s">
        <v>93</v>
      </c>
      <c r="G506" s="10">
        <v>84</v>
      </c>
      <c r="H506" s="24">
        <v>7306</v>
      </c>
      <c r="J506" s="70">
        <v>2002000000</v>
      </c>
      <c r="K506" s="25">
        <v>43867.515972222202</v>
      </c>
      <c r="L506" s="10" t="str">
        <f>IFERROR(VLOOKUP(J506,'Produtos RA2018'!$C$2:$D$428,2,FALSE),"")</f>
        <v>TOMATES PREPARADOS OU CONSERVADOS (EXCETO EM VINAGRE OU EM ÁCIDO ACÉTICO)</v>
      </c>
      <c r="M506" s="10" t="str">
        <f t="shared" si="15"/>
        <v>TOMATES PREPARADOS OU CONSERVADOS (EXCETO EM VINAGRE OU EM ÁCIDO ACÉTICO)</v>
      </c>
      <c r="O506" s="8">
        <f t="shared" si="16"/>
        <v>84</v>
      </c>
    </row>
    <row r="507" spans="1:15" ht="22.5" x14ac:dyDescent="0.25">
      <c r="A507" s="8">
        <v>22</v>
      </c>
      <c r="B507" s="10" t="s">
        <v>469</v>
      </c>
      <c r="C507" s="24">
        <v>7306</v>
      </c>
      <c r="E507" s="8">
        <v>416</v>
      </c>
      <c r="F507" s="10" t="s">
        <v>368</v>
      </c>
      <c r="G507" s="10">
        <v>416</v>
      </c>
      <c r="H507" s="24">
        <v>7306</v>
      </c>
      <c r="J507" s="70">
        <v>806200000</v>
      </c>
      <c r="K507" s="25">
        <v>43867.515972222202</v>
      </c>
      <c r="L507" s="10" t="str">
        <f>IFERROR(VLOOKUP(J507,'Produtos RA2018'!$C$2:$D$428,2,FALSE),"")</f>
        <v/>
      </c>
      <c r="M507" s="10" t="str">
        <f t="shared" si="15"/>
        <v>UVAS SECAS</v>
      </c>
      <c r="O507" s="8">
        <f t="shared" si="16"/>
        <v>416</v>
      </c>
    </row>
    <row r="508" spans="1:15" ht="22.5" x14ac:dyDescent="0.25">
      <c r="A508" s="41">
        <v>22</v>
      </c>
      <c r="B508" s="42" t="s">
        <v>469</v>
      </c>
      <c r="C508" s="43">
        <v>7306</v>
      </c>
      <c r="D508" s="41"/>
      <c r="E508" s="41">
        <v>2214</v>
      </c>
      <c r="F508" s="42" t="s">
        <v>170</v>
      </c>
      <c r="G508" s="44" t="s">
        <v>473</v>
      </c>
      <c r="H508" s="24"/>
      <c r="K508" s="25">
        <v>43867.5159837963</v>
      </c>
      <c r="L508" s="10" t="str">
        <f>IFERROR(VLOOKUP(J508,'Produtos RA2018'!$C$2:$D$428,2,FALSE),"")</f>
        <v/>
      </c>
      <c r="M508" s="10" t="str">
        <f t="shared" si="15"/>
        <v>DEVOLUÇÕES</v>
      </c>
      <c r="O508" s="8" t="str">
        <f t="shared" si="16"/>
        <v>PRDDEV</v>
      </c>
    </row>
    <row r="509" spans="1:15" ht="22.5" x14ac:dyDescent="0.25">
      <c r="A509" s="41">
        <v>22</v>
      </c>
      <c r="B509" s="42" t="s">
        <v>469</v>
      </c>
      <c r="C509" s="43">
        <v>7306</v>
      </c>
      <c r="D509" s="41"/>
      <c r="E509" s="41">
        <v>2216</v>
      </c>
      <c r="F509" s="42" t="s">
        <v>484</v>
      </c>
      <c r="G509" s="44" t="s">
        <v>471</v>
      </c>
      <c r="H509" s="24"/>
      <c r="K509" s="25">
        <v>43867.5159837963</v>
      </c>
      <c r="L509" s="10" t="str">
        <f>IFERROR(VLOOKUP(J509,'Produtos RA2018'!$C$2:$D$428,2,FALSE),"")</f>
        <v/>
      </c>
      <c r="M509" s="10" t="str">
        <f t="shared" si="15"/>
        <v>DESCONTOS e ABATIMENTOS</v>
      </c>
      <c r="O509" s="8" t="str">
        <f t="shared" si="16"/>
        <v>PRDABA</v>
      </c>
    </row>
    <row r="510" spans="1:15" ht="22.5" x14ac:dyDescent="0.25">
      <c r="A510" s="41">
        <v>22</v>
      </c>
      <c r="B510" s="42" t="s">
        <v>469</v>
      </c>
      <c r="C510" s="43">
        <v>7306</v>
      </c>
      <c r="D510" s="41"/>
      <c r="E510" s="41">
        <v>2215</v>
      </c>
      <c r="F510" s="42" t="s">
        <v>485</v>
      </c>
      <c r="G510" s="44" t="s">
        <v>472</v>
      </c>
      <c r="H510" s="24"/>
      <c r="K510" s="25">
        <v>43867.5160300926</v>
      </c>
      <c r="L510" s="10" t="str">
        <f>IFERROR(VLOOKUP(J510,'Produtos RA2018'!$C$2:$D$428,2,FALSE),"")</f>
        <v/>
      </c>
      <c r="M510" s="10" t="str">
        <f t="shared" si="15"/>
        <v>OUTROS DESCONTOS</v>
      </c>
      <c r="O510" s="8" t="str">
        <f t="shared" si="16"/>
        <v>PRDDES</v>
      </c>
    </row>
    <row r="511" spans="1:15" ht="22.5" x14ac:dyDescent="0.25">
      <c r="A511" s="41">
        <v>22</v>
      </c>
      <c r="B511" s="42" t="s">
        <v>469</v>
      </c>
      <c r="C511" s="43">
        <v>7306</v>
      </c>
      <c r="D511" s="41"/>
      <c r="E511" s="41"/>
      <c r="F511" s="42" t="s">
        <v>486</v>
      </c>
      <c r="G511" s="45" t="s">
        <v>487</v>
      </c>
      <c r="H511" s="24"/>
      <c r="K511" s="25">
        <v>43867.5160300926</v>
      </c>
      <c r="L511" s="10" t="str">
        <f>IFERROR(VLOOKUP(J511,'Produtos RA2018'!$C$2:$D$428,2,FALSE),"")</f>
        <v/>
      </c>
      <c r="M511" s="10" t="str">
        <f t="shared" si="15"/>
        <v>INDEMINIZAÇÕES DE SEGUROS</v>
      </c>
      <c r="O511" s="8" t="str">
        <f t="shared" si="16"/>
        <v>INDSEG</v>
      </c>
    </row>
    <row r="512" spans="1:15" ht="22.5" x14ac:dyDescent="0.25">
      <c r="A512" s="41">
        <v>22</v>
      </c>
      <c r="B512" s="42" t="s">
        <v>469</v>
      </c>
      <c r="C512" s="43">
        <v>7306</v>
      </c>
      <c r="D512" s="41"/>
      <c r="E512" s="41"/>
      <c r="F512" s="42" t="s">
        <v>488</v>
      </c>
      <c r="G512" s="45" t="s">
        <v>489</v>
      </c>
      <c r="H512" s="24"/>
      <c r="K512" s="25">
        <v>43867.516111111101</v>
      </c>
      <c r="L512" s="10" t="str">
        <f>IFERROR(VLOOKUP(J512,'Produtos RA2018'!$C$2:$D$428,2,FALSE),"")</f>
        <v/>
      </c>
      <c r="M512" s="10" t="str">
        <f t="shared" si="15"/>
        <v>SUBPRODUTOS</v>
      </c>
      <c r="O512" s="8" t="str">
        <f t="shared" si="16"/>
        <v>SUBPROD</v>
      </c>
    </row>
    <row r="513" spans="1:15" x14ac:dyDescent="0.25">
      <c r="A513" s="8">
        <v>469</v>
      </c>
      <c r="B513" s="10" t="s">
        <v>1</v>
      </c>
      <c r="C513" s="24">
        <v>7306</v>
      </c>
      <c r="E513" s="8">
        <v>232</v>
      </c>
      <c r="F513" s="10" t="s">
        <v>298</v>
      </c>
      <c r="G513" s="10">
        <v>232</v>
      </c>
      <c r="H513" s="24">
        <v>7306</v>
      </c>
      <c r="J513" s="70">
        <v>1212920000</v>
      </c>
      <c r="K513" s="25">
        <v>43867.5161226852</v>
      </c>
      <c r="L513" s="10" t="str">
        <f>IFERROR(VLOOKUP(J513,'Produtos RA2018'!$C$2:$D$428,2,FALSE),"")</f>
        <v>Alfarroba</v>
      </c>
      <c r="M513" s="10" t="str">
        <f t="shared" si="15"/>
        <v>ALFARROBA</v>
      </c>
      <c r="O513" s="8">
        <f t="shared" si="16"/>
        <v>232</v>
      </c>
    </row>
    <row r="514" spans="1:15" ht="21.75" customHeight="1" x14ac:dyDescent="0.25">
      <c r="A514" s="8">
        <v>469</v>
      </c>
      <c r="B514" s="10" t="s">
        <v>1</v>
      </c>
      <c r="C514" s="24">
        <v>7306</v>
      </c>
      <c r="E514" s="8">
        <v>265</v>
      </c>
      <c r="F514" s="10" t="s">
        <v>217</v>
      </c>
      <c r="G514" s="10">
        <v>265</v>
      </c>
      <c r="H514" s="24">
        <v>7306</v>
      </c>
      <c r="J514" s="70">
        <v>802110000</v>
      </c>
      <c r="K514" s="25">
        <v>43867.5161226852</v>
      </c>
      <c r="L514" s="10" t="str">
        <f>IFERROR(VLOOKUP(J514,'Produtos RA2018'!$C$2:$D$428,2,FALSE),"")</f>
        <v/>
      </c>
      <c r="M514" s="10" t="str">
        <f t="shared" si="15"/>
        <v>AMÊNDOAS, FRESCAS OU SECAS, COM CASCA</v>
      </c>
      <c r="O514" s="8">
        <f t="shared" si="16"/>
        <v>265</v>
      </c>
    </row>
    <row r="515" spans="1:15" ht="21.75" customHeight="1" x14ac:dyDescent="0.25">
      <c r="A515" s="8">
        <v>469</v>
      </c>
      <c r="B515" s="10" t="s">
        <v>1</v>
      </c>
      <c r="C515" s="24">
        <v>7306</v>
      </c>
      <c r="E515" s="8">
        <v>266</v>
      </c>
      <c r="F515" s="10" t="s">
        <v>218</v>
      </c>
      <c r="G515" s="10">
        <v>266</v>
      </c>
      <c r="H515" s="24">
        <v>7306</v>
      </c>
      <c r="J515" s="70">
        <v>802120000</v>
      </c>
      <c r="K515" s="25">
        <v>43867.5161226852</v>
      </c>
      <c r="L515" s="10" t="str">
        <f>IFERROR(VLOOKUP(J515,'Produtos RA2018'!$C$2:$D$428,2,FALSE),"")</f>
        <v/>
      </c>
      <c r="M515" s="10" t="str">
        <f t="shared" si="15"/>
        <v>AMÊNDOAS, FRESCAS OU SECAS, SEM CASCA, MESMO PELADAS</v>
      </c>
      <c r="O515" s="8">
        <f t="shared" si="16"/>
        <v>266</v>
      </c>
    </row>
    <row r="516" spans="1:15" ht="22.5" x14ac:dyDescent="0.25">
      <c r="A516" s="8">
        <v>469</v>
      </c>
      <c r="B516" s="10" t="s">
        <v>1</v>
      </c>
      <c r="C516" s="24">
        <v>7306</v>
      </c>
      <c r="E516" s="8">
        <v>227</v>
      </c>
      <c r="F516" s="10" t="s">
        <v>221</v>
      </c>
      <c r="G516" s="10">
        <v>227</v>
      </c>
      <c r="H516" s="24">
        <v>7306</v>
      </c>
      <c r="J516" s="70">
        <v>802210000</v>
      </c>
      <c r="K516" s="25">
        <v>43867.5161226852</v>
      </c>
      <c r="L516" s="10" t="str">
        <f>IFERROR(VLOOKUP(J516,'Produtos RA2018'!$C$2:$D$428,2,FALSE),"")</f>
        <v/>
      </c>
      <c r="M516" s="10" t="str">
        <f t="shared" si="15"/>
        <v>AVELÃS "CORYLUS SPP.", FRESCAS OU SECAS, COM CASCA</v>
      </c>
      <c r="O516" s="8">
        <f t="shared" si="16"/>
        <v>227</v>
      </c>
    </row>
    <row r="517" spans="1:15" ht="22.5" x14ac:dyDescent="0.25">
      <c r="A517" s="8">
        <v>469</v>
      </c>
      <c r="B517" s="10" t="s">
        <v>1</v>
      </c>
      <c r="C517" s="24">
        <v>7306</v>
      </c>
      <c r="E517" s="8">
        <v>137</v>
      </c>
      <c r="F517" s="10" t="s">
        <v>222</v>
      </c>
      <c r="G517" s="10">
        <v>137</v>
      </c>
      <c r="H517" s="24">
        <v>7306</v>
      </c>
      <c r="J517" s="70">
        <v>802220000</v>
      </c>
      <c r="K517" s="25">
        <v>43867.5161226852</v>
      </c>
      <c r="L517" s="10" t="str">
        <f>IFERROR(VLOOKUP(J517,'Produtos RA2018'!$C$2:$D$428,2,FALSE),"")</f>
        <v/>
      </c>
      <c r="M517" s="10" t="str">
        <f t="shared" si="15"/>
        <v>AVELÃS "CORYLUS SPP.", FRESCAS OU SECAS, SEM CASCA, MESMO PELADAS</v>
      </c>
      <c r="O517" s="8">
        <f t="shared" si="16"/>
        <v>137</v>
      </c>
    </row>
    <row r="518" spans="1:15" ht="28.5" customHeight="1" x14ac:dyDescent="0.25">
      <c r="A518" s="8">
        <v>469</v>
      </c>
      <c r="B518" s="10" t="s">
        <v>1</v>
      </c>
      <c r="C518" s="24">
        <v>7306</v>
      </c>
      <c r="E518" s="8">
        <v>186</v>
      </c>
      <c r="F518" s="10" t="s">
        <v>225</v>
      </c>
      <c r="G518" s="10">
        <v>186</v>
      </c>
      <c r="H518" s="24">
        <v>7306</v>
      </c>
      <c r="J518" s="70">
        <v>802410000</v>
      </c>
      <c r="K518" s="25">
        <v>43867.516134259298</v>
      </c>
      <c r="L518" s="10" t="str">
        <f>IFERROR(VLOOKUP(J518,'Produtos RA2018'!$C$2:$D$428,2,FALSE),"")</f>
        <v/>
      </c>
      <c r="M518" s="10" t="str">
        <f t="shared" si="15"/>
        <v>CASTANHAS "CASTANEA SPP.", FRESCAS OU SECAS, COM CASCA</v>
      </c>
      <c r="O518" s="8">
        <f t="shared" si="16"/>
        <v>186</v>
      </c>
    </row>
    <row r="519" spans="1:15" ht="28.5" customHeight="1" x14ac:dyDescent="0.25">
      <c r="A519" s="8">
        <v>469</v>
      </c>
      <c r="B519" s="10" t="s">
        <v>1</v>
      </c>
      <c r="C519" s="24">
        <v>7306</v>
      </c>
      <c r="E519" s="8">
        <v>300</v>
      </c>
      <c r="F519" s="10" t="s">
        <v>226</v>
      </c>
      <c r="G519" s="10">
        <v>300</v>
      </c>
      <c r="H519" s="24">
        <v>7306</v>
      </c>
      <c r="J519" s="70">
        <v>802420000</v>
      </c>
      <c r="K519" s="25">
        <v>43867.5161689815</v>
      </c>
      <c r="L519" s="10" t="str">
        <f>IFERROR(VLOOKUP(J519,'Produtos RA2018'!$C$2:$D$428,2,FALSE),"")</f>
        <v/>
      </c>
      <c r="M519" s="10" t="str">
        <f t="shared" si="15"/>
        <v>CASTANHAS "CASTANEA SPP.", FRESCAS OU SECAS, SEM CASCA OU PELADAS</v>
      </c>
      <c r="O519" s="8">
        <f t="shared" si="16"/>
        <v>300</v>
      </c>
    </row>
    <row r="520" spans="1:15" ht="56.25" x14ac:dyDescent="0.25">
      <c r="A520" s="8">
        <v>469</v>
      </c>
      <c r="B520" s="10" t="s">
        <v>1</v>
      </c>
      <c r="C520" s="24">
        <v>7306</v>
      </c>
      <c r="E520" s="8">
        <v>145</v>
      </c>
      <c r="F520" s="10" t="s">
        <v>257</v>
      </c>
      <c r="G520" s="10">
        <v>145</v>
      </c>
      <c r="H520" s="24">
        <v>7306</v>
      </c>
      <c r="J520" s="70">
        <v>813503900</v>
      </c>
      <c r="K520" s="25">
        <v>43867.5161689815</v>
      </c>
      <c r="L520" s="10" t="str">
        <f>IFERROR(VLOOKUP(J520,'Produtos RA2018'!$C$2:$D$428,2,FALSE),"")</f>
        <v xml:space="preserve">Misturas constituídas exclusivamente de frutas de casca rija das posições 0801 e 0802 </v>
      </c>
      <c r="M520" s="10" t="str">
        <f t="shared" si="15"/>
        <v xml:space="preserve">MISTURAS CONSTITUÍDAS EXCLUSIVAMENTE DE FRUTAS DE CASCA RIJA DAS POSIÇÕES 0801 E 0802 </v>
      </c>
      <c r="O520" s="8">
        <f t="shared" si="16"/>
        <v>145</v>
      </c>
    </row>
    <row r="521" spans="1:15" ht="22.5" x14ac:dyDescent="0.25">
      <c r="A521" s="8">
        <v>469</v>
      </c>
      <c r="B521" s="10" t="s">
        <v>1</v>
      </c>
      <c r="C521" s="24">
        <v>7306</v>
      </c>
      <c r="E521" s="8">
        <v>387</v>
      </c>
      <c r="F521" s="10" t="s">
        <v>262</v>
      </c>
      <c r="G521" s="10">
        <v>387</v>
      </c>
      <c r="H521" s="24">
        <v>7306</v>
      </c>
      <c r="J521" s="70">
        <v>802610000</v>
      </c>
      <c r="K521" s="25">
        <v>43867.5161689815</v>
      </c>
      <c r="L521" s="10" t="str">
        <f>IFERROR(VLOOKUP(J521,'Produtos RA2018'!$C$2:$D$428,2,FALSE),"")</f>
        <v/>
      </c>
      <c r="M521" s="10" t="str">
        <f t="shared" ref="M521:M584" si="19">IF(L521="",F521,UPPER(L521))</f>
        <v>NOZ DE MACADÂMIA, FRESCAS OU SECAS, COM CASCA</v>
      </c>
      <c r="O521" s="8">
        <f t="shared" ref="O521:O584" si="20">G521</f>
        <v>387</v>
      </c>
    </row>
    <row r="522" spans="1:15" ht="22.5" x14ac:dyDescent="0.25">
      <c r="A522" s="8">
        <v>469</v>
      </c>
      <c r="B522" s="10" t="s">
        <v>1</v>
      </c>
      <c r="C522" s="24">
        <v>7306</v>
      </c>
      <c r="E522" s="8">
        <v>187</v>
      </c>
      <c r="F522" s="10" t="s">
        <v>263</v>
      </c>
      <c r="G522" s="10">
        <v>187</v>
      </c>
      <c r="H522" s="24">
        <v>7306</v>
      </c>
      <c r="J522" s="70">
        <v>802620000</v>
      </c>
      <c r="K522" s="25"/>
      <c r="L522" s="10" t="str">
        <f>IFERROR(VLOOKUP(J522,'Produtos RA2018'!$C$2:$D$428,2,FALSE),"")</f>
        <v/>
      </c>
      <c r="M522" s="10" t="str">
        <f t="shared" si="19"/>
        <v>NOZ DE MACADÂMIA, FRESCAS OU SECAS, SEM CASCA OU PELADAS</v>
      </c>
      <c r="O522" s="8">
        <f t="shared" si="20"/>
        <v>187</v>
      </c>
    </row>
    <row r="523" spans="1:15" x14ac:dyDescent="0.25">
      <c r="A523" s="8">
        <v>469</v>
      </c>
      <c r="B523" s="10" t="s">
        <v>1</v>
      </c>
      <c r="C523" s="24">
        <v>7306</v>
      </c>
      <c r="E523" s="8">
        <v>185</v>
      </c>
      <c r="F523" s="10" t="s">
        <v>264</v>
      </c>
      <c r="G523" s="10">
        <v>185</v>
      </c>
      <c r="H523" s="24">
        <v>7306</v>
      </c>
      <c r="J523" s="70">
        <v>802310000</v>
      </c>
      <c r="K523" s="25"/>
      <c r="L523" s="10" t="str">
        <f>IFERROR(VLOOKUP(J523,'Produtos RA2018'!$C$2:$D$428,2,FALSE),"")</f>
        <v/>
      </c>
      <c r="M523" s="10" t="str">
        <f t="shared" si="19"/>
        <v>NOZES, FRESCAS OU SECAS, COM CASCA</v>
      </c>
      <c r="O523" s="8">
        <f t="shared" si="20"/>
        <v>185</v>
      </c>
    </row>
    <row r="524" spans="1:15" ht="22.5" x14ac:dyDescent="0.25">
      <c r="A524" s="8">
        <v>469</v>
      </c>
      <c r="B524" s="10" t="s">
        <v>1</v>
      </c>
      <c r="C524" s="24">
        <v>7306</v>
      </c>
      <c r="E524" s="8">
        <v>138</v>
      </c>
      <c r="F524" s="10" t="s">
        <v>265</v>
      </c>
      <c r="G524" s="10">
        <v>138</v>
      </c>
      <c r="H524" s="24">
        <v>7306</v>
      </c>
      <c r="J524" s="70">
        <v>802320000</v>
      </c>
      <c r="K524" s="25"/>
      <c r="L524" s="10" t="str">
        <f>IFERROR(VLOOKUP(J524,'Produtos RA2018'!$C$2:$D$428,2,FALSE),"")</f>
        <v/>
      </c>
      <c r="M524" s="10" t="str">
        <f t="shared" si="19"/>
        <v>NOZES, FRESCAS OU SECAS, SEM CASCA, MESMO PELADAS</v>
      </c>
      <c r="O524" s="8">
        <f t="shared" si="20"/>
        <v>138</v>
      </c>
    </row>
    <row r="525" spans="1:15" ht="22.5" x14ac:dyDescent="0.25">
      <c r="A525" s="8">
        <v>469</v>
      </c>
      <c r="B525" s="10" t="s">
        <v>1</v>
      </c>
      <c r="C525" s="24">
        <v>7306</v>
      </c>
      <c r="E525" s="8">
        <v>188</v>
      </c>
      <c r="F525" s="10" t="s">
        <v>266</v>
      </c>
      <c r="G525" s="10">
        <v>188</v>
      </c>
      <c r="H525" s="24">
        <v>7306</v>
      </c>
      <c r="J525" s="70">
        <v>802901000</v>
      </c>
      <c r="K525" s="25"/>
      <c r="L525" s="10" t="str">
        <f>IFERROR(VLOOKUP(J525,'Produtos RA2018'!$C$2:$D$428,2,FALSE),"")</f>
        <v/>
      </c>
      <c r="M525" s="10" t="str">
        <f t="shared" si="19"/>
        <v>NOZES PÉCAN, FRESCAS OU SECAS, COM OU SEM CASCA OU PELADAS</v>
      </c>
      <c r="O525" s="8">
        <f t="shared" si="20"/>
        <v>188</v>
      </c>
    </row>
    <row r="526" spans="1:15" ht="22.5" x14ac:dyDescent="0.25">
      <c r="A526" s="8">
        <v>469</v>
      </c>
      <c r="B526" s="10" t="s">
        <v>1</v>
      </c>
      <c r="C526" s="24">
        <v>7306</v>
      </c>
      <c r="E526" s="8">
        <v>226</v>
      </c>
      <c r="F526" s="10" t="s">
        <v>267</v>
      </c>
      <c r="G526" s="10">
        <v>226</v>
      </c>
      <c r="H526" s="24">
        <v>7306</v>
      </c>
      <c r="J526" s="70">
        <v>802000000</v>
      </c>
      <c r="K526" s="25"/>
      <c r="L526" s="10" t="str">
        <f>IFERROR(VLOOKUP(J526,'Produtos RA2018'!$C$2:$D$428,2,FALSE),"")</f>
        <v/>
      </c>
      <c r="M526" s="10" t="str">
        <f t="shared" si="19"/>
        <v>OUTROS FRUTOS DE CASCA RIJA, FRESCAS OU SECAS, COM OU SEM CASCA OU PELADAS</v>
      </c>
      <c r="O526" s="8">
        <f t="shared" si="20"/>
        <v>226</v>
      </c>
    </row>
    <row r="527" spans="1:15" ht="22.5" x14ac:dyDescent="0.25">
      <c r="A527" s="8">
        <v>469</v>
      </c>
      <c r="B527" s="10" t="s">
        <v>1</v>
      </c>
      <c r="C527" s="24">
        <v>7306</v>
      </c>
      <c r="E527" s="8">
        <v>268</v>
      </c>
      <c r="F527" s="10" t="s">
        <v>272</v>
      </c>
      <c r="G527" s="10">
        <v>268</v>
      </c>
      <c r="H527" s="24">
        <v>7306</v>
      </c>
      <c r="J527" s="70">
        <v>802905000</v>
      </c>
      <c r="K527" s="25">
        <v>43867.515995370399</v>
      </c>
      <c r="L527" s="10" t="str">
        <f>IFERROR(VLOOKUP(J527,'Produtos RA2018'!$C$2:$D$428,2,FALSE),"")</f>
        <v/>
      </c>
      <c r="M527" s="10" t="str">
        <f t="shared" si="19"/>
        <v>PINHÕES, FRESCOS OU SECOS, COM OU SEM CASCA OU PELADOS</v>
      </c>
      <c r="O527" s="8">
        <f t="shared" si="20"/>
        <v>268</v>
      </c>
    </row>
    <row r="528" spans="1:15" x14ac:dyDescent="0.25">
      <c r="A528" s="8">
        <v>469</v>
      </c>
      <c r="B528" s="10" t="s">
        <v>1</v>
      </c>
      <c r="C528" s="24">
        <v>7306</v>
      </c>
      <c r="E528" s="8">
        <v>267</v>
      </c>
      <c r="F528" s="10" t="s">
        <v>273</v>
      </c>
      <c r="G528" s="10">
        <v>267</v>
      </c>
      <c r="H528" s="24">
        <v>7306</v>
      </c>
      <c r="J528" s="70">
        <v>802510000</v>
      </c>
      <c r="K528" s="25">
        <v>43867.515995370399</v>
      </c>
      <c r="L528" s="10" t="str">
        <f>IFERROR(VLOOKUP(J528,'Produtos RA2018'!$C$2:$D$428,2,FALSE),"")</f>
        <v/>
      </c>
      <c r="M528" s="10" t="str">
        <f t="shared" si="19"/>
        <v>PISTÁCIOS, FRESCOS OU SECOS, COM CASCA</v>
      </c>
      <c r="O528" s="8">
        <f t="shared" si="20"/>
        <v>267</v>
      </c>
    </row>
    <row r="529" spans="1:15" ht="22.5" x14ac:dyDescent="0.25">
      <c r="A529" s="8">
        <v>469</v>
      </c>
      <c r="B529" s="10" t="s">
        <v>1</v>
      </c>
      <c r="C529" s="24">
        <v>7306</v>
      </c>
      <c r="E529" s="8">
        <v>94</v>
      </c>
      <c r="F529" s="10" t="s">
        <v>274</v>
      </c>
      <c r="G529" s="10">
        <v>94</v>
      </c>
      <c r="H529" s="24">
        <v>7306</v>
      </c>
      <c r="J529" s="70">
        <v>802520000</v>
      </c>
      <c r="K529" s="25">
        <v>43867.515995370399</v>
      </c>
      <c r="L529" s="10" t="str">
        <f>IFERROR(VLOOKUP(J529,'Produtos RA2018'!$C$2:$D$428,2,FALSE),"")</f>
        <v/>
      </c>
      <c r="M529" s="10" t="str">
        <f t="shared" si="19"/>
        <v>PISTÁCIOS, FRESCOS OU SECOS, SEM CASCA OU PELADOS</v>
      </c>
      <c r="O529" s="8">
        <f t="shared" si="20"/>
        <v>94</v>
      </c>
    </row>
    <row r="530" spans="1:15" x14ac:dyDescent="0.25">
      <c r="A530" s="41">
        <v>469</v>
      </c>
      <c r="B530" s="42" t="s">
        <v>1</v>
      </c>
      <c r="C530" s="43">
        <v>7306</v>
      </c>
      <c r="D530" s="41"/>
      <c r="E530" s="41">
        <v>2214</v>
      </c>
      <c r="F530" s="42" t="s">
        <v>170</v>
      </c>
      <c r="G530" s="44" t="s">
        <v>473</v>
      </c>
      <c r="H530" s="24"/>
      <c r="K530" s="25">
        <v>43867.515995370399</v>
      </c>
      <c r="L530" s="10" t="str">
        <f>IFERROR(VLOOKUP(J530,'Produtos RA2018'!$C$2:$D$428,2,FALSE),"")</f>
        <v/>
      </c>
      <c r="M530" s="10" t="str">
        <f t="shared" si="19"/>
        <v>DEVOLUÇÕES</v>
      </c>
      <c r="O530" s="8" t="str">
        <f t="shared" si="20"/>
        <v>PRDDEV</v>
      </c>
    </row>
    <row r="531" spans="1:15" x14ac:dyDescent="0.25">
      <c r="A531" s="41">
        <v>469</v>
      </c>
      <c r="B531" s="42" t="s">
        <v>1</v>
      </c>
      <c r="C531" s="43">
        <v>7306</v>
      </c>
      <c r="D531" s="41"/>
      <c r="E531" s="41">
        <v>2216</v>
      </c>
      <c r="F531" s="42" t="s">
        <v>484</v>
      </c>
      <c r="G531" s="44" t="s">
        <v>471</v>
      </c>
      <c r="H531" s="24"/>
      <c r="K531" s="25">
        <v>43867.515995370399</v>
      </c>
      <c r="L531" s="10" t="str">
        <f>IFERROR(VLOOKUP(J531,'Produtos RA2018'!$C$2:$D$428,2,FALSE),"")</f>
        <v/>
      </c>
      <c r="M531" s="10" t="str">
        <f t="shared" si="19"/>
        <v>DESCONTOS e ABATIMENTOS</v>
      </c>
      <c r="O531" s="8" t="str">
        <f t="shared" si="20"/>
        <v>PRDABA</v>
      </c>
    </row>
    <row r="532" spans="1:15" x14ac:dyDescent="0.25">
      <c r="A532" s="41">
        <v>469</v>
      </c>
      <c r="B532" s="42" t="s">
        <v>1</v>
      </c>
      <c r="C532" s="43">
        <v>7306</v>
      </c>
      <c r="D532" s="41"/>
      <c r="E532" s="41">
        <v>2215</v>
      </c>
      <c r="F532" s="42" t="s">
        <v>485</v>
      </c>
      <c r="G532" s="44" t="s">
        <v>472</v>
      </c>
      <c r="H532" s="24"/>
      <c r="K532" s="25">
        <v>43867.516006944403</v>
      </c>
      <c r="L532" s="10" t="str">
        <f>IFERROR(VLOOKUP(J532,'Produtos RA2018'!$C$2:$D$428,2,FALSE),"")</f>
        <v/>
      </c>
      <c r="M532" s="10" t="str">
        <f t="shared" si="19"/>
        <v>OUTROS DESCONTOS</v>
      </c>
      <c r="O532" s="8" t="str">
        <f t="shared" si="20"/>
        <v>PRDDES</v>
      </c>
    </row>
    <row r="533" spans="1:15" x14ac:dyDescent="0.25">
      <c r="A533" s="41">
        <v>469</v>
      </c>
      <c r="B533" s="42" t="s">
        <v>1</v>
      </c>
      <c r="C533" s="43">
        <v>7306</v>
      </c>
      <c r="D533" s="41"/>
      <c r="E533" s="41"/>
      <c r="F533" s="42" t="s">
        <v>486</v>
      </c>
      <c r="G533" s="45" t="s">
        <v>487</v>
      </c>
      <c r="H533" s="24"/>
      <c r="K533" s="25">
        <v>43867.516006944403</v>
      </c>
      <c r="L533" s="10" t="str">
        <f>IFERROR(VLOOKUP(J533,'Produtos RA2018'!$C$2:$D$428,2,FALSE),"")</f>
        <v/>
      </c>
      <c r="M533" s="10" t="str">
        <f t="shared" si="19"/>
        <v>INDEMINIZAÇÕES DE SEGUROS</v>
      </c>
      <c r="O533" s="8" t="str">
        <f t="shared" si="20"/>
        <v>INDSEG</v>
      </c>
    </row>
    <row r="534" spans="1:15" x14ac:dyDescent="0.25">
      <c r="A534" s="41">
        <v>469</v>
      </c>
      <c r="B534" s="42" t="s">
        <v>1</v>
      </c>
      <c r="C534" s="43">
        <v>7306</v>
      </c>
      <c r="D534" s="41"/>
      <c r="E534" s="41"/>
      <c r="F534" s="42" t="s">
        <v>488</v>
      </c>
      <c r="G534" s="45" t="s">
        <v>489</v>
      </c>
      <c r="H534" s="24"/>
      <c r="K534" s="25">
        <v>43867.516006944403</v>
      </c>
      <c r="L534" s="10" t="str">
        <f>IFERROR(VLOOKUP(J534,'Produtos RA2018'!$C$2:$D$428,2,FALSE),"")</f>
        <v/>
      </c>
      <c r="M534" s="10" t="str">
        <f t="shared" si="19"/>
        <v>SUBPRODUTOS</v>
      </c>
      <c r="O534" s="8" t="str">
        <f t="shared" si="20"/>
        <v>SUBPROD</v>
      </c>
    </row>
    <row r="535" spans="1:15" ht="45" x14ac:dyDescent="0.25">
      <c r="A535" s="8">
        <v>470</v>
      </c>
      <c r="B535" s="10" t="s">
        <v>134</v>
      </c>
      <c r="C535" s="24">
        <v>7306</v>
      </c>
      <c r="E535" s="8">
        <v>749</v>
      </c>
      <c r="F535" s="10" t="s">
        <v>369</v>
      </c>
      <c r="G535" s="10">
        <v>749</v>
      </c>
      <c r="H535" s="24">
        <v>7306</v>
      </c>
      <c r="J535" s="70">
        <v>403100002</v>
      </c>
      <c r="K535" s="25">
        <v>43867.516006944403</v>
      </c>
      <c r="L535" s="10" t="str">
        <f>IFERROR(VLOOKUP(J535,'Produtos RA2018'!$C$2:$D$428,2,FALSE),"")</f>
        <v/>
      </c>
      <c r="M535" s="10" t="str">
        <f t="shared" si="19"/>
        <v>CABRA - IOGURTES, MESMO ADICIONADOS DE AÇÚCAR OU DE OUTROS EDULCORANTES OU AROMATIZADOS OU ADICIONADOS DE FRUTAS OU DE CACAU</v>
      </c>
      <c r="O535" s="8">
        <f t="shared" si="20"/>
        <v>749</v>
      </c>
    </row>
    <row r="536" spans="1:15" ht="22.5" x14ac:dyDescent="0.25">
      <c r="A536" s="8">
        <v>470</v>
      </c>
      <c r="B536" s="10" t="s">
        <v>134</v>
      </c>
      <c r="C536" s="24">
        <v>7306</v>
      </c>
      <c r="E536" s="8">
        <v>740</v>
      </c>
      <c r="F536" s="10" t="s">
        <v>370</v>
      </c>
      <c r="G536" s="10">
        <v>740</v>
      </c>
      <c r="H536" s="24">
        <v>7306</v>
      </c>
      <c r="J536" s="70">
        <v>403900016</v>
      </c>
      <c r="K536" s="25">
        <v>43867.516006944403</v>
      </c>
      <c r="L536" s="10" t="str">
        <f>IFERROR(VLOOKUP(J536,'Produtos RA2018'!$C$2:$D$428,2,FALSE),"")</f>
        <v/>
      </c>
      <c r="M536" s="10" t="str">
        <f t="shared" si="19"/>
        <v>CABRA - KEFIR</v>
      </c>
      <c r="O536" s="8">
        <f t="shared" si="20"/>
        <v>740</v>
      </c>
    </row>
    <row r="537" spans="1:15" ht="22.5" x14ac:dyDescent="0.25">
      <c r="A537" s="8">
        <v>470</v>
      </c>
      <c r="B537" s="10" t="s">
        <v>134</v>
      </c>
      <c r="C537" s="24">
        <v>7306</v>
      </c>
      <c r="E537" s="8">
        <v>734</v>
      </c>
      <c r="F537" s="10" t="s">
        <v>371</v>
      </c>
      <c r="G537" s="10">
        <v>734</v>
      </c>
      <c r="H537" s="24">
        <v>7306</v>
      </c>
      <c r="J537" s="70">
        <v>403900010</v>
      </c>
      <c r="K537" s="25">
        <v>43867.516006944403</v>
      </c>
      <c r="L537" s="10" t="str">
        <f>IFERROR(VLOOKUP(J537,'Produtos RA2018'!$C$2:$D$428,2,FALSE),"")</f>
        <v/>
      </c>
      <c r="M537" s="10" t="str">
        <f t="shared" si="19"/>
        <v>CABRA - LEITE COALHADO</v>
      </c>
      <c r="O537" s="8">
        <f t="shared" si="20"/>
        <v>734</v>
      </c>
    </row>
    <row r="538" spans="1:15" ht="22.5" x14ac:dyDescent="0.25">
      <c r="A538" s="8">
        <v>470</v>
      </c>
      <c r="B538" s="10" t="s">
        <v>134</v>
      </c>
      <c r="C538" s="24">
        <v>7306</v>
      </c>
      <c r="E538" s="8">
        <v>707</v>
      </c>
      <c r="F538" s="10" t="s">
        <v>372</v>
      </c>
      <c r="G538" s="10">
        <v>707</v>
      </c>
      <c r="H538" s="24">
        <v>7306</v>
      </c>
      <c r="J538" s="70">
        <v>402000003</v>
      </c>
      <c r="K538" s="25">
        <v>43867.516006944403</v>
      </c>
      <c r="L538" s="10" t="str">
        <f>IFERROR(VLOOKUP(J538,'Produtos RA2018'!$C$2:$D$428,2,FALSE),"")</f>
        <v/>
      </c>
      <c r="M538" s="10" t="str">
        <f t="shared" si="19"/>
        <v>CABRA - LEITE CONCENTRADO OU ADICIONADO DE AÇÚCAR OU DE OUTROS EDULCORANTES</v>
      </c>
      <c r="O538" s="8">
        <f t="shared" si="20"/>
        <v>707</v>
      </c>
    </row>
    <row r="539" spans="1:15" ht="33.75" x14ac:dyDescent="0.25">
      <c r="A539" s="8">
        <v>470</v>
      </c>
      <c r="B539" s="10" t="s">
        <v>134</v>
      </c>
      <c r="C539" s="24">
        <v>7306</v>
      </c>
      <c r="E539" s="8">
        <v>713</v>
      </c>
      <c r="F539" s="10" t="s">
        <v>373</v>
      </c>
      <c r="G539" s="10">
        <v>713</v>
      </c>
      <c r="H539" s="24">
        <v>7306</v>
      </c>
      <c r="J539" s="70">
        <v>401000003</v>
      </c>
      <c r="K539" s="25">
        <v>43867.516006944403</v>
      </c>
      <c r="L539" s="10" t="str">
        <f>IFERROR(VLOOKUP(J539,'Produtos RA2018'!$C$2:$D$428,2,FALSE),"")</f>
        <v/>
      </c>
      <c r="M539" s="10" t="str">
        <f t="shared" si="19"/>
        <v>CABRA - LEITE NÃO CONCENTRADO NEM ADICIONADO DE AÇÚCAR OU DE OUTROS EDULCORANTES</v>
      </c>
      <c r="O539" s="8">
        <f t="shared" si="20"/>
        <v>713</v>
      </c>
    </row>
    <row r="540" spans="1:15" ht="22.5" x14ac:dyDescent="0.25">
      <c r="A540" s="8">
        <v>470</v>
      </c>
      <c r="B540" s="10" t="s">
        <v>134</v>
      </c>
      <c r="C540" s="24">
        <v>7306</v>
      </c>
      <c r="E540" s="8">
        <v>731</v>
      </c>
      <c r="F540" s="10" t="s">
        <v>374</v>
      </c>
      <c r="G540" s="10">
        <v>731</v>
      </c>
      <c r="H540" s="24">
        <v>7306</v>
      </c>
      <c r="J540" s="70">
        <v>403900007</v>
      </c>
      <c r="K540" s="25">
        <v>43867.516006944403</v>
      </c>
      <c r="L540" s="10" t="str">
        <f>IFERROR(VLOOKUP(J540,'Produtos RA2018'!$C$2:$D$428,2,FALSE),"")</f>
        <v/>
      </c>
      <c r="M540" s="10" t="str">
        <f t="shared" si="19"/>
        <v>CABRA - LEITELHO</v>
      </c>
      <c r="O540" s="8">
        <f t="shared" si="20"/>
        <v>731</v>
      </c>
    </row>
    <row r="541" spans="1:15" ht="67.5" x14ac:dyDescent="0.25">
      <c r="A541" s="8">
        <v>470</v>
      </c>
      <c r="B541" s="10" t="s">
        <v>134</v>
      </c>
      <c r="C541" s="24">
        <v>7306</v>
      </c>
      <c r="E541" s="8">
        <v>743</v>
      </c>
      <c r="F541" s="10" t="s">
        <v>375</v>
      </c>
      <c r="G541" s="10">
        <v>743</v>
      </c>
      <c r="H541" s="24">
        <v>7306</v>
      </c>
      <c r="J541" s="70">
        <v>403900019</v>
      </c>
      <c r="K541" s="25">
        <v>43867.516006944403</v>
      </c>
      <c r="L541" s="10" t="str">
        <f>IFERROR(VLOOKUP(J541,'Produtos RA2018'!$C$2:$D$428,2,FALSE),"")</f>
        <v/>
      </c>
      <c r="M541" s="10" t="str">
        <f t="shared" si="19"/>
        <v>CABRA - LEITES FERMENTADOS OU ACIDIFICADOS, MESMO CONCENTRADOS OU ADICIONADOS DE AÇÚCAR OU DE OUTROS EDULCORANTES, OU AROMATIZADOS OU ADICIONADOS DE FRUTAS OU DE CACAU (EXCETO IOGURTES)</v>
      </c>
      <c r="O541" s="8">
        <f t="shared" si="20"/>
        <v>743</v>
      </c>
    </row>
    <row r="542" spans="1:15" ht="56.25" x14ac:dyDescent="0.25">
      <c r="A542" s="8">
        <v>470</v>
      </c>
      <c r="B542" s="10" t="s">
        <v>134</v>
      </c>
      <c r="C542" s="24">
        <v>7306</v>
      </c>
      <c r="E542" s="8">
        <v>719</v>
      </c>
      <c r="F542" s="10" t="s">
        <v>376</v>
      </c>
      <c r="G542" s="10">
        <v>719</v>
      </c>
      <c r="H542" s="24">
        <v>7306</v>
      </c>
      <c r="J542" s="70">
        <v>405000006</v>
      </c>
      <c r="K542" s="25">
        <v>43867.516006944403</v>
      </c>
      <c r="L542" s="10" t="str">
        <f>IFERROR(VLOOKUP(J542,'Produtos RA2018'!$C$2:$D$428,2,FALSE),"")</f>
        <v/>
      </c>
      <c r="M542" s="10" t="str">
        <f t="shared" si="19"/>
        <v>CABRA - MANTEIGA, INCLUI MANTEIGA DESIDRATADA E "GHEE", E OUTRAS MATÉRIAS GORDAS PROVENIENTES DO LEITE; PASTA DE BARRAR (ESPALHAR), DE PRODUTOS PROVENIENTES DO LEITE</v>
      </c>
      <c r="O542" s="8">
        <f t="shared" si="20"/>
        <v>719</v>
      </c>
    </row>
    <row r="543" spans="1:15" ht="22.5" x14ac:dyDescent="0.25">
      <c r="A543" s="8">
        <v>470</v>
      </c>
      <c r="B543" s="10" t="s">
        <v>134</v>
      </c>
      <c r="C543" s="24">
        <v>7306</v>
      </c>
      <c r="E543" s="8">
        <v>737</v>
      </c>
      <c r="F543" s="10" t="s">
        <v>377</v>
      </c>
      <c r="G543" s="10">
        <v>737</v>
      </c>
      <c r="H543" s="24">
        <v>7306</v>
      </c>
      <c r="J543" s="70">
        <v>403900013</v>
      </c>
      <c r="K543" s="25">
        <v>43867.516006944403</v>
      </c>
      <c r="L543" s="10" t="str">
        <f>IFERROR(VLOOKUP(J543,'Produtos RA2018'!$C$2:$D$428,2,FALSE),"")</f>
        <v/>
      </c>
      <c r="M543" s="10" t="str">
        <f t="shared" si="19"/>
        <v>CABRA - NATA COALHADA</v>
      </c>
      <c r="O543" s="8">
        <f t="shared" si="20"/>
        <v>737</v>
      </c>
    </row>
    <row r="544" spans="1:15" ht="22.5" x14ac:dyDescent="0.25">
      <c r="A544" s="8">
        <v>470</v>
      </c>
      <c r="B544" s="10" t="s">
        <v>134</v>
      </c>
      <c r="C544" s="24">
        <v>7306</v>
      </c>
      <c r="E544" s="8">
        <v>710</v>
      </c>
      <c r="F544" s="10" t="s">
        <v>378</v>
      </c>
      <c r="G544" s="10">
        <v>710</v>
      </c>
      <c r="H544" s="24">
        <v>7306</v>
      </c>
      <c r="J544" s="70">
        <v>402000006</v>
      </c>
      <c r="K544" s="25">
        <v>43867.516006944403</v>
      </c>
      <c r="L544" s="10" t="str">
        <f>IFERROR(VLOOKUP(J544,'Produtos RA2018'!$C$2:$D$428,2,FALSE),"")</f>
        <v/>
      </c>
      <c r="M544" s="10" t="str">
        <f t="shared" si="19"/>
        <v>CABRA - NATA CONCENTRADA OU ADICIONADA DE AÇÚCAR OU DE OUTROS EDULCORANTES</v>
      </c>
      <c r="O544" s="8">
        <f t="shared" si="20"/>
        <v>710</v>
      </c>
    </row>
    <row r="545" spans="1:15" ht="33.75" x14ac:dyDescent="0.25">
      <c r="A545" s="8">
        <v>470</v>
      </c>
      <c r="B545" s="10" t="s">
        <v>134</v>
      </c>
      <c r="C545" s="24">
        <v>7306</v>
      </c>
      <c r="E545" s="8">
        <v>716</v>
      </c>
      <c r="F545" s="10" t="s">
        <v>379</v>
      </c>
      <c r="G545" s="10">
        <v>716</v>
      </c>
      <c r="H545" s="24">
        <v>7306</v>
      </c>
      <c r="J545" s="70">
        <v>401000006</v>
      </c>
      <c r="K545" s="25">
        <v>43867.516006944403</v>
      </c>
      <c r="L545" s="10" t="str">
        <f>IFERROR(VLOOKUP(J545,'Produtos RA2018'!$C$2:$D$428,2,FALSE),"")</f>
        <v/>
      </c>
      <c r="M545" s="10" t="str">
        <f t="shared" si="19"/>
        <v>CABRA - NATA, NÃO CONCENTRADA NEM ADICIONADA DE AÇÚCAR OU DE OUTROS EDULCORANTES</v>
      </c>
      <c r="O545" s="8">
        <f t="shared" si="20"/>
        <v>716</v>
      </c>
    </row>
    <row r="546" spans="1:15" ht="67.5" x14ac:dyDescent="0.25">
      <c r="A546" s="8">
        <v>470</v>
      </c>
      <c r="B546" s="10" t="s">
        <v>134</v>
      </c>
      <c r="C546" s="24">
        <v>7306</v>
      </c>
      <c r="E546" s="8">
        <v>746</v>
      </c>
      <c r="F546" s="10" t="s">
        <v>380</v>
      </c>
      <c r="G546" s="10">
        <v>746</v>
      </c>
      <c r="H546" s="24">
        <v>7306</v>
      </c>
      <c r="J546" s="70">
        <v>403900022</v>
      </c>
      <c r="K546" s="25">
        <v>43867.516006944403</v>
      </c>
      <c r="L546" s="10" t="str">
        <f>IFERROR(VLOOKUP(J546,'Produtos RA2018'!$C$2:$D$428,2,FALSE),"")</f>
        <v/>
      </c>
      <c r="M546" s="10" t="str">
        <f t="shared" si="19"/>
        <v>CABRA - NATAS FERMENTADAS OU ACIDIFICADOS, MESMO CONCENTRADOS OU ADICIONADOS DE AÇÚCAR OU DE OUTROS EDULCORANTES, OU AROMATIZADOS OU ADICIONADOS DE FRUTAS OU DE CACAU (EXCETO IOGURTES)</v>
      </c>
      <c r="O546" s="8">
        <f t="shared" si="20"/>
        <v>746</v>
      </c>
    </row>
    <row r="547" spans="1:15" ht="45" x14ac:dyDescent="0.25">
      <c r="A547" s="8">
        <v>470</v>
      </c>
      <c r="B547" s="10" t="s">
        <v>134</v>
      </c>
      <c r="C547" s="24">
        <v>7306</v>
      </c>
      <c r="E547" s="8">
        <v>751</v>
      </c>
      <c r="F547" s="10" t="s">
        <v>381</v>
      </c>
      <c r="G547" s="10">
        <v>751</v>
      </c>
      <c r="H547" s="24">
        <v>7306</v>
      </c>
      <c r="J547" s="70">
        <v>403100004</v>
      </c>
      <c r="K547" s="25">
        <v>43867.516006944403</v>
      </c>
      <c r="L547" s="10" t="str">
        <f>IFERROR(VLOOKUP(J547,'Produtos RA2018'!$C$2:$D$428,2,FALSE),"")</f>
        <v/>
      </c>
      <c r="M547" s="10" t="str">
        <f t="shared" si="19"/>
        <v>CABRA + OVELHA - IOGURTES, MESMO ADICIONADOS DE AÇÚCAR OU DE OUTROS EDULCORANTES OU AROMATIZADOS OU ADICIONADOS DE FRUTAS OU DE CACAU</v>
      </c>
      <c r="O547" s="8">
        <f t="shared" si="20"/>
        <v>751</v>
      </c>
    </row>
    <row r="548" spans="1:15" ht="22.5" x14ac:dyDescent="0.25">
      <c r="A548" s="8">
        <v>470</v>
      </c>
      <c r="B548" s="10" t="s">
        <v>134</v>
      </c>
      <c r="C548" s="24">
        <v>7306</v>
      </c>
      <c r="E548" s="8">
        <v>742</v>
      </c>
      <c r="F548" s="10" t="s">
        <v>382</v>
      </c>
      <c r="G548" s="10">
        <v>742</v>
      </c>
      <c r="H548" s="24">
        <v>7306</v>
      </c>
      <c r="J548" s="70">
        <v>403900018</v>
      </c>
      <c r="K548" s="25">
        <v>43867.516006944403</v>
      </c>
      <c r="L548" s="10" t="str">
        <f>IFERROR(VLOOKUP(J548,'Produtos RA2018'!$C$2:$D$428,2,FALSE),"")</f>
        <v/>
      </c>
      <c r="M548" s="10" t="str">
        <f t="shared" si="19"/>
        <v>CABRA + OVELHA - KEFIR</v>
      </c>
      <c r="O548" s="8">
        <f t="shared" si="20"/>
        <v>742</v>
      </c>
    </row>
    <row r="549" spans="1:15" ht="22.5" x14ac:dyDescent="0.25">
      <c r="A549" s="8">
        <v>470</v>
      </c>
      <c r="B549" s="10" t="s">
        <v>134</v>
      </c>
      <c r="C549" s="24">
        <v>7306</v>
      </c>
      <c r="E549" s="8">
        <v>736</v>
      </c>
      <c r="F549" s="10" t="s">
        <v>383</v>
      </c>
      <c r="G549" s="10">
        <v>736</v>
      </c>
      <c r="H549" s="24">
        <v>7306</v>
      </c>
      <c r="J549" s="70">
        <v>403900012</v>
      </c>
      <c r="K549" s="25">
        <v>43867.516006944403</v>
      </c>
      <c r="L549" s="10" t="str">
        <f>IFERROR(VLOOKUP(J549,'Produtos RA2018'!$C$2:$D$428,2,FALSE),"")</f>
        <v/>
      </c>
      <c r="M549" s="10" t="str">
        <f t="shared" si="19"/>
        <v>CABRA + OVELHA - LEITE COALHADO</v>
      </c>
      <c r="O549" s="8">
        <f t="shared" si="20"/>
        <v>736</v>
      </c>
    </row>
    <row r="550" spans="1:15" ht="33.75" x14ac:dyDescent="0.25">
      <c r="A550" s="8">
        <v>470</v>
      </c>
      <c r="B550" s="10" t="s">
        <v>134</v>
      </c>
      <c r="C550" s="24">
        <v>7306</v>
      </c>
      <c r="E550" s="8">
        <v>709</v>
      </c>
      <c r="F550" s="10" t="s">
        <v>384</v>
      </c>
      <c r="G550" s="10">
        <v>709</v>
      </c>
      <c r="H550" s="24">
        <v>7306</v>
      </c>
      <c r="J550" s="70">
        <v>402000005</v>
      </c>
      <c r="K550" s="25">
        <v>43867.516006944403</v>
      </c>
      <c r="L550" s="10" t="str">
        <f>IFERROR(VLOOKUP(J550,'Produtos RA2018'!$C$2:$D$428,2,FALSE),"")</f>
        <v/>
      </c>
      <c r="M550" s="10" t="str">
        <f t="shared" si="19"/>
        <v>CABRA + OVELHA - LEITE CONCENTRADO OU ADICIONADO DE AÇÚCAR OU DE OUTROS EDULCORANTES</v>
      </c>
      <c r="O550" s="8">
        <f t="shared" si="20"/>
        <v>709</v>
      </c>
    </row>
    <row r="551" spans="1:15" ht="33.75" x14ac:dyDescent="0.25">
      <c r="A551" s="8">
        <v>470</v>
      </c>
      <c r="B551" s="10" t="s">
        <v>134</v>
      </c>
      <c r="C551" s="24">
        <v>7306</v>
      </c>
      <c r="E551" s="8">
        <v>715</v>
      </c>
      <c r="F551" s="10" t="s">
        <v>385</v>
      </c>
      <c r="G551" s="10">
        <v>715</v>
      </c>
      <c r="H551" s="24">
        <v>7306</v>
      </c>
      <c r="J551" s="70">
        <v>401000005</v>
      </c>
      <c r="K551" s="25">
        <v>43867.516018518501</v>
      </c>
      <c r="L551" s="10" t="str">
        <f>IFERROR(VLOOKUP(J551,'Produtos RA2018'!$C$2:$D$428,2,FALSE),"")</f>
        <v/>
      </c>
      <c r="M551" s="10" t="str">
        <f t="shared" si="19"/>
        <v>CABRA + OVELHA - LEITE NÃO CONCENTRADO NEM ADICIONADO DE AÇÚCAR OU DE OUTROS EDULCORANTES</v>
      </c>
      <c r="O551" s="8">
        <f t="shared" si="20"/>
        <v>715</v>
      </c>
    </row>
    <row r="552" spans="1:15" ht="22.5" x14ac:dyDescent="0.25">
      <c r="A552" s="8">
        <v>470</v>
      </c>
      <c r="B552" s="10" t="s">
        <v>134</v>
      </c>
      <c r="C552" s="24">
        <v>7306</v>
      </c>
      <c r="E552" s="8">
        <v>733</v>
      </c>
      <c r="F552" s="10" t="s">
        <v>386</v>
      </c>
      <c r="G552" s="10">
        <v>733</v>
      </c>
      <c r="H552" s="24">
        <v>7306</v>
      </c>
      <c r="J552" s="70">
        <v>403900009</v>
      </c>
      <c r="K552" s="25">
        <v>43867.516018518501</v>
      </c>
      <c r="L552" s="10" t="str">
        <f>IFERROR(VLOOKUP(J552,'Produtos RA2018'!$C$2:$D$428,2,FALSE),"")</f>
        <v/>
      </c>
      <c r="M552" s="10" t="str">
        <f t="shared" si="19"/>
        <v>CABRA + OVELHA - LEITELHO</v>
      </c>
      <c r="O552" s="8">
        <f t="shared" si="20"/>
        <v>733</v>
      </c>
    </row>
    <row r="553" spans="1:15" ht="67.5" x14ac:dyDescent="0.25">
      <c r="A553" s="8">
        <v>470</v>
      </c>
      <c r="B553" s="10" t="s">
        <v>134</v>
      </c>
      <c r="C553" s="24">
        <v>7306</v>
      </c>
      <c r="E553" s="8">
        <v>745</v>
      </c>
      <c r="F553" s="10" t="s">
        <v>387</v>
      </c>
      <c r="G553" s="10">
        <v>745</v>
      </c>
      <c r="H553" s="24">
        <v>7306</v>
      </c>
      <c r="J553" s="70">
        <v>403900021</v>
      </c>
      <c r="K553" s="25">
        <v>43867.516018518501</v>
      </c>
      <c r="L553" s="10" t="str">
        <f>IFERROR(VLOOKUP(J553,'Produtos RA2018'!$C$2:$D$428,2,FALSE),"")</f>
        <v/>
      </c>
      <c r="M553" s="10" t="str">
        <f t="shared" si="19"/>
        <v>CABRA + OVELHA - LEITES FERMENTADOS OU ACIDIFICADOS, MESMO CONCENTRADOS OU ADICIONADOS DE AÇÚCAR OU DE OUTROS EDULCORANTES, OU AROMATIZADOS OU ADICIONADOS DE FRUTAS OU DE CACAU (EXCETO IOGURTES)</v>
      </c>
      <c r="O553" s="8">
        <f t="shared" si="20"/>
        <v>745</v>
      </c>
    </row>
    <row r="554" spans="1:15" ht="56.25" x14ac:dyDescent="0.25">
      <c r="A554" s="8">
        <v>470</v>
      </c>
      <c r="B554" s="10" t="s">
        <v>134</v>
      </c>
      <c r="C554" s="24">
        <v>7306</v>
      </c>
      <c r="E554" s="8">
        <v>721</v>
      </c>
      <c r="F554" s="10" t="s">
        <v>388</v>
      </c>
      <c r="G554" s="10">
        <v>721</v>
      </c>
      <c r="H554" s="24">
        <v>7306</v>
      </c>
      <c r="J554" s="70">
        <v>405000008</v>
      </c>
      <c r="K554" s="25">
        <v>43867.516018518501</v>
      </c>
      <c r="L554" s="10" t="str">
        <f>IFERROR(VLOOKUP(J554,'Produtos RA2018'!$C$2:$D$428,2,FALSE),"")</f>
        <v/>
      </c>
      <c r="M554" s="10" t="str">
        <f t="shared" si="19"/>
        <v>CABRA + OVELHA - MANTEIGA, INCLUI MANTEIGA DESIDRATADA E "GHEE", E OUTRAS MATÉRIAS GORDAS PROVENIENTES DO LEITE; PASTA DE BARRAR (ESPALHAR), DE PRODUTOS PROVENIENTES DO LEITE</v>
      </c>
      <c r="O554" s="8">
        <f t="shared" si="20"/>
        <v>721</v>
      </c>
    </row>
    <row r="555" spans="1:15" ht="22.5" x14ac:dyDescent="0.25">
      <c r="A555" s="8">
        <v>470</v>
      </c>
      <c r="B555" s="10" t="s">
        <v>134</v>
      </c>
      <c r="C555" s="24">
        <v>7306</v>
      </c>
      <c r="E555" s="8">
        <v>739</v>
      </c>
      <c r="F555" s="10" t="s">
        <v>389</v>
      </c>
      <c r="G555" s="10">
        <v>739</v>
      </c>
      <c r="H555" s="24">
        <v>7306</v>
      </c>
      <c r="J555" s="70">
        <v>403900015</v>
      </c>
      <c r="K555" s="25">
        <v>43867.516018518501</v>
      </c>
      <c r="L555" s="10" t="str">
        <f>IFERROR(VLOOKUP(J555,'Produtos RA2018'!$C$2:$D$428,2,FALSE),"")</f>
        <v/>
      </c>
      <c r="M555" s="10" t="str">
        <f t="shared" si="19"/>
        <v>CABRA + OVELHA - NATA COALHADA</v>
      </c>
      <c r="O555" s="8">
        <f t="shared" si="20"/>
        <v>739</v>
      </c>
    </row>
    <row r="556" spans="1:15" ht="33.75" x14ac:dyDescent="0.25">
      <c r="A556" s="8">
        <v>470</v>
      </c>
      <c r="B556" s="10" t="s">
        <v>134</v>
      </c>
      <c r="C556" s="24">
        <v>7306</v>
      </c>
      <c r="E556" s="8">
        <v>712</v>
      </c>
      <c r="F556" s="10" t="s">
        <v>390</v>
      </c>
      <c r="G556" s="10">
        <v>712</v>
      </c>
      <c r="H556" s="24">
        <v>7306</v>
      </c>
      <c r="J556" s="70">
        <v>402000008</v>
      </c>
      <c r="K556" s="25">
        <v>43867.516018518501</v>
      </c>
      <c r="L556" s="10" t="str">
        <f>IFERROR(VLOOKUP(J556,'Produtos RA2018'!$C$2:$D$428,2,FALSE),"")</f>
        <v/>
      </c>
      <c r="M556" s="10" t="str">
        <f t="shared" si="19"/>
        <v>CABRA + OVELHA - NATA CONCENTRADA OU ADICIONADA DE AÇÚCAR OU DE OUTROS EDULCORANTES</v>
      </c>
      <c r="O556" s="8">
        <f t="shared" si="20"/>
        <v>712</v>
      </c>
    </row>
    <row r="557" spans="1:15" ht="33.75" x14ac:dyDescent="0.25">
      <c r="A557" s="8">
        <v>470</v>
      </c>
      <c r="B557" s="10" t="s">
        <v>134</v>
      </c>
      <c r="C557" s="24">
        <v>7306</v>
      </c>
      <c r="E557" s="8">
        <v>718</v>
      </c>
      <c r="F557" s="10" t="s">
        <v>391</v>
      </c>
      <c r="G557" s="10">
        <v>718</v>
      </c>
      <c r="H557" s="24">
        <v>7306</v>
      </c>
      <c r="J557" s="70">
        <v>401000008</v>
      </c>
      <c r="K557" s="25">
        <v>43867.516134259298</v>
      </c>
      <c r="L557" s="10" t="str">
        <f>IFERROR(VLOOKUP(J557,'Produtos RA2018'!$C$2:$D$428,2,FALSE),"")</f>
        <v/>
      </c>
      <c r="M557" s="10" t="str">
        <f t="shared" si="19"/>
        <v>CABRA + OVELHA - NATA, NÃO CONCENTRADA NEM ADICIONADA DE AÇÚCAR OU DE OUTROS EDULCORANTES</v>
      </c>
      <c r="O557" s="8">
        <f t="shared" si="20"/>
        <v>718</v>
      </c>
    </row>
    <row r="558" spans="1:15" ht="67.5" x14ac:dyDescent="0.25">
      <c r="A558" s="8">
        <v>470</v>
      </c>
      <c r="B558" s="10" t="s">
        <v>134</v>
      </c>
      <c r="C558" s="24">
        <v>7306</v>
      </c>
      <c r="E558" s="8">
        <v>748</v>
      </c>
      <c r="F558" s="10" t="s">
        <v>392</v>
      </c>
      <c r="G558" s="10">
        <v>748</v>
      </c>
      <c r="H558" s="24">
        <v>7306</v>
      </c>
      <c r="J558" s="70">
        <v>403900024</v>
      </c>
      <c r="K558" s="25">
        <v>43867.516134259298</v>
      </c>
      <c r="L558" s="10" t="str">
        <f>IFERROR(VLOOKUP(J558,'Produtos RA2018'!$C$2:$D$428,2,FALSE),"")</f>
        <v/>
      </c>
      <c r="M558" s="10" t="str">
        <f t="shared" si="19"/>
        <v>CABRA + OVELHA - NATAS FERMENTADAS OU ACIDIFICADOS, MESMO CONCENTRADOS OU ADICIONADOS DE AÇÚCAR OU DE OUTROS EDULCORANTES, OU AROMATIZADOS OU ADICIONADOS DE FRUTAS OU DE CACAU (EXCETO IOGURTES)</v>
      </c>
      <c r="O558" s="8">
        <f t="shared" si="20"/>
        <v>748</v>
      </c>
    </row>
    <row r="559" spans="1:15" ht="22.5" x14ac:dyDescent="0.25">
      <c r="A559" s="8">
        <v>470</v>
      </c>
      <c r="B559" s="10" t="s">
        <v>134</v>
      </c>
      <c r="C559" s="24">
        <v>7306</v>
      </c>
      <c r="E559" s="8">
        <v>724</v>
      </c>
      <c r="F559" s="10" t="s">
        <v>393</v>
      </c>
      <c r="G559" s="10">
        <v>724</v>
      </c>
      <c r="H559" s="24">
        <v>7306</v>
      </c>
      <c r="J559" s="70">
        <v>406000005</v>
      </c>
      <c r="K559" s="25">
        <v>43867.516134259298</v>
      </c>
      <c r="L559" s="10" t="str">
        <f>IFERROR(VLOOKUP(J559,'Produtos RA2018'!$C$2:$D$428,2,FALSE),"")</f>
        <v/>
      </c>
      <c r="M559" s="10" t="str">
        <f t="shared" si="19"/>
        <v>CABRA + OVELHA - QUEIJOS</v>
      </c>
      <c r="O559" s="8">
        <f t="shared" si="20"/>
        <v>724</v>
      </c>
    </row>
    <row r="560" spans="1:15" ht="90" x14ac:dyDescent="0.25">
      <c r="A560" s="8">
        <v>470</v>
      </c>
      <c r="B560" s="10" t="s">
        <v>134</v>
      </c>
      <c r="C560" s="24">
        <v>7306</v>
      </c>
      <c r="E560" s="8">
        <v>730</v>
      </c>
      <c r="F560" s="10" t="s">
        <v>394</v>
      </c>
      <c r="G560" s="10">
        <v>730</v>
      </c>
      <c r="H560" s="24">
        <v>7306</v>
      </c>
      <c r="J560" s="70">
        <v>404000004</v>
      </c>
      <c r="K560" s="25">
        <v>43867.516134259298</v>
      </c>
      <c r="L560" s="10" t="str">
        <f>IFERROR(VLOOKUP(J560,'Produtos RA2018'!$C$2:$D$428,2,FALSE),"")</f>
        <v/>
      </c>
      <c r="M560" s="10" t="str">
        <f t="shared" si="19"/>
        <v>CABRA + OVELHA - SORO DE LEITE, MESMO CONCENTRADO OU ADICIONADO DE AÇÚCAR OU DE OUTROS EDULCORANTES; PRODUTOS CONSTITUÍDOS POR COMPONENTES NATURAIS DO LEITE, MESMO ADICIONADOS DE AÇÚCAR OU DE OUTROS EDULCORANTES NÃO ESPECIFICADOS NEM COMPREENDIDOS EM OUTRAS POSIÇÕES</v>
      </c>
      <c r="O560" s="8">
        <f t="shared" si="20"/>
        <v>730</v>
      </c>
    </row>
    <row r="561" spans="1:15" ht="22.5" x14ac:dyDescent="0.25">
      <c r="A561" s="8">
        <v>470</v>
      </c>
      <c r="B561" s="10" t="s">
        <v>134</v>
      </c>
      <c r="C561" s="24">
        <v>7306</v>
      </c>
      <c r="E561" s="8">
        <v>727</v>
      </c>
      <c r="F561" s="10" t="s">
        <v>395</v>
      </c>
      <c r="G561" s="10">
        <v>727</v>
      </c>
      <c r="H561" s="24">
        <v>7306</v>
      </c>
      <c r="J561" s="70">
        <v>406000008</v>
      </c>
      <c r="K561" s="25">
        <v>43867.516134259298</v>
      </c>
      <c r="L561" s="10" t="str">
        <f>IFERROR(VLOOKUP(J561,'Produtos RA2018'!$C$2:$D$428,2,FALSE),"")</f>
        <v/>
      </c>
      <c r="M561" s="10" t="str">
        <f t="shared" si="19"/>
        <v>CABRA + OVELHA -REQUEIJÃO</v>
      </c>
      <c r="O561" s="8">
        <f t="shared" si="20"/>
        <v>727</v>
      </c>
    </row>
    <row r="562" spans="1:15" ht="22.5" x14ac:dyDescent="0.25">
      <c r="A562" s="8">
        <v>470</v>
      </c>
      <c r="B562" s="10" t="s">
        <v>134</v>
      </c>
      <c r="C562" s="24">
        <v>7306</v>
      </c>
      <c r="E562" s="8">
        <v>722</v>
      </c>
      <c r="F562" s="10" t="s">
        <v>396</v>
      </c>
      <c r="G562" s="10">
        <v>722</v>
      </c>
      <c r="H562" s="24">
        <v>7306</v>
      </c>
      <c r="J562" s="70">
        <v>406000003</v>
      </c>
      <c r="K562" s="25">
        <v>43867.516134259298</v>
      </c>
      <c r="L562" s="10" t="str">
        <f>IFERROR(VLOOKUP(J562,'Produtos RA2018'!$C$2:$D$428,2,FALSE),"")</f>
        <v/>
      </c>
      <c r="M562" s="10" t="str">
        <f t="shared" si="19"/>
        <v>CABRA - QUEIJOS</v>
      </c>
      <c r="O562" s="8">
        <f t="shared" si="20"/>
        <v>722</v>
      </c>
    </row>
    <row r="563" spans="1:15" ht="90" x14ac:dyDescent="0.25">
      <c r="A563" s="8">
        <v>470</v>
      </c>
      <c r="B563" s="10" t="s">
        <v>134</v>
      </c>
      <c r="C563" s="24">
        <v>7306</v>
      </c>
      <c r="E563" s="8">
        <v>728</v>
      </c>
      <c r="F563" s="10" t="s">
        <v>397</v>
      </c>
      <c r="G563" s="10">
        <v>728</v>
      </c>
      <c r="H563" s="24">
        <v>7306</v>
      </c>
      <c r="J563" s="70">
        <v>404000002</v>
      </c>
      <c r="K563" s="25">
        <v>43867.516134259298</v>
      </c>
      <c r="L563" s="10" t="str">
        <f>IFERROR(VLOOKUP(J563,'Produtos RA2018'!$C$2:$D$428,2,FALSE),"")</f>
        <v/>
      </c>
      <c r="M563" s="10" t="str">
        <f t="shared" si="19"/>
        <v>CABRA - SORO DE LEITE, MESMO CONCENTRADO OU ADICIONADO DE AÇÚCAR OU DE OUTROS EDULCORANTES; PRODUTOS CONSTITUÍDOS POR COMPONENTES NATURAIS DO LEITE, MESMO ADICIONADOS DE AÇÚCAR OU DE OUTROS EDULCORANTES NÃO ESPECIFICADOS NEM COMPREENDIDOS EM OUTRAS POSIÇÕES</v>
      </c>
      <c r="O563" s="8">
        <f t="shared" si="20"/>
        <v>728</v>
      </c>
    </row>
    <row r="564" spans="1:15" ht="22.5" x14ac:dyDescent="0.25">
      <c r="A564" s="8">
        <v>470</v>
      </c>
      <c r="B564" s="10" t="s">
        <v>134</v>
      </c>
      <c r="C564" s="24">
        <v>7306</v>
      </c>
      <c r="E564" s="8">
        <v>725</v>
      </c>
      <c r="F564" s="10" t="s">
        <v>398</v>
      </c>
      <c r="G564" s="10">
        <v>725</v>
      </c>
      <c r="H564" s="24">
        <v>7306</v>
      </c>
      <c r="J564" s="70">
        <v>406000006</v>
      </c>
      <c r="K564" s="25">
        <v>43867.516134259298</v>
      </c>
      <c r="L564" s="10" t="str">
        <f>IFERROR(VLOOKUP(J564,'Produtos RA2018'!$C$2:$D$428,2,FALSE),"")</f>
        <v/>
      </c>
      <c r="M564" s="10" t="str">
        <f t="shared" si="19"/>
        <v>CABRA -REQUEIJÃO</v>
      </c>
      <c r="O564" s="8">
        <f t="shared" si="20"/>
        <v>725</v>
      </c>
    </row>
    <row r="565" spans="1:15" ht="45" x14ac:dyDescent="0.25">
      <c r="A565" s="8">
        <v>470</v>
      </c>
      <c r="B565" s="10" t="s">
        <v>134</v>
      </c>
      <c r="C565" s="24">
        <v>7306</v>
      </c>
      <c r="E565" s="8">
        <v>750</v>
      </c>
      <c r="F565" s="10" t="s">
        <v>399</v>
      </c>
      <c r="G565" s="10">
        <v>750</v>
      </c>
      <c r="H565" s="24">
        <v>7306</v>
      </c>
      <c r="J565" s="70">
        <v>403100003</v>
      </c>
      <c r="K565" s="25">
        <v>43867.516134259298</v>
      </c>
      <c r="L565" s="10" t="str">
        <f>IFERROR(VLOOKUP(J565,'Produtos RA2018'!$C$2:$D$428,2,FALSE),"")</f>
        <v/>
      </c>
      <c r="M565" s="10" t="str">
        <f t="shared" si="19"/>
        <v>OVELHA - IOGURTES, MESMO ADICIONADOS DE AÇÚCAR OU DE OUTROS EDULCORANTES OU AROMATIZADOS OU ADICIONADOS DE FRUTAS OU DE CACAU</v>
      </c>
      <c r="O565" s="8">
        <f t="shared" si="20"/>
        <v>750</v>
      </c>
    </row>
    <row r="566" spans="1:15" ht="22.5" x14ac:dyDescent="0.25">
      <c r="A566" s="8">
        <v>470</v>
      </c>
      <c r="B566" s="10" t="s">
        <v>134</v>
      </c>
      <c r="C566" s="24">
        <v>7306</v>
      </c>
      <c r="E566" s="8">
        <v>741</v>
      </c>
      <c r="F566" s="10" t="s">
        <v>400</v>
      </c>
      <c r="G566" s="10">
        <v>741</v>
      </c>
      <c r="H566" s="24">
        <v>7306</v>
      </c>
      <c r="J566" s="70">
        <v>403900017</v>
      </c>
      <c r="K566" s="25">
        <v>43867.516134259298</v>
      </c>
      <c r="L566" s="10" t="str">
        <f>IFERROR(VLOOKUP(J566,'Produtos RA2018'!$C$2:$D$428,2,FALSE),"")</f>
        <v/>
      </c>
      <c r="M566" s="10" t="str">
        <f t="shared" si="19"/>
        <v>OVELHA - KEFIR</v>
      </c>
      <c r="O566" s="8">
        <f t="shared" si="20"/>
        <v>741</v>
      </c>
    </row>
    <row r="567" spans="1:15" ht="22.5" x14ac:dyDescent="0.25">
      <c r="A567" s="8">
        <v>470</v>
      </c>
      <c r="B567" s="10" t="s">
        <v>134</v>
      </c>
      <c r="C567" s="24">
        <v>7306</v>
      </c>
      <c r="E567" s="8">
        <v>735</v>
      </c>
      <c r="F567" s="10" t="s">
        <v>401</v>
      </c>
      <c r="G567" s="10">
        <v>735</v>
      </c>
      <c r="H567" s="24">
        <v>7306</v>
      </c>
      <c r="J567" s="70">
        <v>403900011</v>
      </c>
      <c r="K567" s="25">
        <v>43867.516134259298</v>
      </c>
      <c r="L567" s="10" t="str">
        <f>IFERROR(VLOOKUP(J567,'Produtos RA2018'!$C$2:$D$428,2,FALSE),"")</f>
        <v/>
      </c>
      <c r="M567" s="10" t="str">
        <f t="shared" si="19"/>
        <v>OVELHA - LEITE COALHADO</v>
      </c>
      <c r="O567" s="8">
        <f t="shared" si="20"/>
        <v>735</v>
      </c>
    </row>
    <row r="568" spans="1:15" ht="33.75" x14ac:dyDescent="0.25">
      <c r="A568" s="8">
        <v>470</v>
      </c>
      <c r="B568" s="10" t="s">
        <v>134</v>
      </c>
      <c r="C568" s="24">
        <v>7306</v>
      </c>
      <c r="E568" s="8">
        <v>708</v>
      </c>
      <c r="F568" s="10" t="s">
        <v>402</v>
      </c>
      <c r="G568" s="10">
        <v>708</v>
      </c>
      <c r="H568" s="24">
        <v>7306</v>
      </c>
      <c r="J568" s="70">
        <v>402000004</v>
      </c>
      <c r="K568" s="25">
        <v>43867.516134259298</v>
      </c>
      <c r="L568" s="10" t="str">
        <f>IFERROR(VLOOKUP(J568,'Produtos RA2018'!$C$2:$D$428,2,FALSE),"")</f>
        <v/>
      </c>
      <c r="M568" s="10" t="str">
        <f t="shared" si="19"/>
        <v>OVELHA - LEITE CONCENTRADO OU ADICIONADO DE AÇÚCAR OU DE OUTROS EDULCORANTES</v>
      </c>
      <c r="O568" s="8">
        <f t="shared" si="20"/>
        <v>708</v>
      </c>
    </row>
    <row r="569" spans="1:15" ht="33.75" x14ac:dyDescent="0.25">
      <c r="A569" s="8">
        <v>470</v>
      </c>
      <c r="B569" s="10" t="s">
        <v>134</v>
      </c>
      <c r="C569" s="24">
        <v>7306</v>
      </c>
      <c r="E569" s="8">
        <v>714</v>
      </c>
      <c r="F569" s="10" t="s">
        <v>403</v>
      </c>
      <c r="G569" s="10">
        <v>714</v>
      </c>
      <c r="H569" s="24">
        <v>7306</v>
      </c>
      <c r="J569" s="70">
        <v>401000004</v>
      </c>
      <c r="K569" s="25">
        <v>43867.516134259298</v>
      </c>
      <c r="L569" s="10" t="str">
        <f>IFERROR(VLOOKUP(J569,'Produtos RA2018'!$C$2:$D$428,2,FALSE),"")</f>
        <v/>
      </c>
      <c r="M569" s="10" t="str">
        <f t="shared" si="19"/>
        <v>OVELHA - LEITE NÃO CONCENTRADO NEM ADICIONADO DE AÇÚCAR OU DE OUTROS EDULCORANTES</v>
      </c>
      <c r="O569" s="8">
        <f t="shared" si="20"/>
        <v>714</v>
      </c>
    </row>
    <row r="570" spans="1:15" ht="22.5" x14ac:dyDescent="0.25">
      <c r="A570" s="8">
        <v>470</v>
      </c>
      <c r="B570" s="10" t="s">
        <v>134</v>
      </c>
      <c r="C570" s="24">
        <v>7306</v>
      </c>
      <c r="E570" s="8">
        <v>732</v>
      </c>
      <c r="F570" s="10" t="s">
        <v>404</v>
      </c>
      <c r="G570" s="10">
        <v>732</v>
      </c>
      <c r="H570" s="24">
        <v>7306</v>
      </c>
      <c r="J570" s="70">
        <v>403900008</v>
      </c>
      <c r="K570" s="25">
        <v>43867.516134259298</v>
      </c>
      <c r="L570" s="10" t="str">
        <f>IFERROR(VLOOKUP(J570,'Produtos RA2018'!$C$2:$D$428,2,FALSE),"")</f>
        <v/>
      </c>
      <c r="M570" s="10" t="str">
        <f t="shared" si="19"/>
        <v>OVELHA - LEITELHO</v>
      </c>
      <c r="O570" s="8">
        <f t="shared" si="20"/>
        <v>732</v>
      </c>
    </row>
    <row r="571" spans="1:15" ht="67.5" x14ac:dyDescent="0.25">
      <c r="A571" s="8">
        <v>470</v>
      </c>
      <c r="B571" s="10" t="s">
        <v>134</v>
      </c>
      <c r="C571" s="24">
        <v>7306</v>
      </c>
      <c r="E571" s="8">
        <v>744</v>
      </c>
      <c r="F571" s="10" t="s">
        <v>405</v>
      </c>
      <c r="G571" s="10">
        <v>744</v>
      </c>
      <c r="H571" s="24">
        <v>7306</v>
      </c>
      <c r="J571" s="70">
        <v>403900020</v>
      </c>
      <c r="K571" s="25">
        <v>43867.516145833302</v>
      </c>
      <c r="L571" s="10" t="str">
        <f>IFERROR(VLOOKUP(J571,'Produtos RA2018'!$C$2:$D$428,2,FALSE),"")</f>
        <v/>
      </c>
      <c r="M571" s="10" t="str">
        <f t="shared" si="19"/>
        <v>OVELHA - LEITES FERMENTADOS OU ACIDIFICADOS, MESMO CONCENTRADOS OU ADICIONADOS DE AÇÚCAR OU DE OUTROS EDULCORANTES, OU AROMATIZADOS OU ADICIONADOS DE FRUTAS OU DE CACAU (EXCETO IOGURTES)</v>
      </c>
      <c r="O571" s="8">
        <f t="shared" si="20"/>
        <v>744</v>
      </c>
    </row>
    <row r="572" spans="1:15" ht="56.25" x14ac:dyDescent="0.25">
      <c r="A572" s="8">
        <v>470</v>
      </c>
      <c r="B572" s="10" t="s">
        <v>134</v>
      </c>
      <c r="C572" s="24">
        <v>7306</v>
      </c>
      <c r="E572" s="8">
        <v>720</v>
      </c>
      <c r="F572" s="10" t="s">
        <v>406</v>
      </c>
      <c r="G572" s="10">
        <v>720</v>
      </c>
      <c r="H572" s="24">
        <v>7306</v>
      </c>
      <c r="J572" s="70">
        <v>405000007</v>
      </c>
      <c r="K572" s="25"/>
      <c r="L572" s="10" t="str">
        <f>IFERROR(VLOOKUP(J572,'Produtos RA2018'!$C$2:$D$428,2,FALSE),"")</f>
        <v/>
      </c>
      <c r="M572" s="10" t="str">
        <f t="shared" si="19"/>
        <v>OVELHA - MANTEIGA, INCLUI MANTEIGA DESIDRATADA E "GHEE", E OUTRAS MATÉRIAS GORDAS PROVENIENTES DO LEITE; PASTA DE BARRAR (ESPALHAR), DE PRODUTOS PROVENIENTES DO LEITE</v>
      </c>
      <c r="O572" s="8">
        <f t="shared" si="20"/>
        <v>720</v>
      </c>
    </row>
    <row r="573" spans="1:15" ht="22.5" x14ac:dyDescent="0.25">
      <c r="A573" s="8">
        <v>470</v>
      </c>
      <c r="B573" s="10" t="s">
        <v>134</v>
      </c>
      <c r="C573" s="24">
        <v>7306</v>
      </c>
      <c r="E573" s="8">
        <v>738</v>
      </c>
      <c r="F573" s="10" t="s">
        <v>407</v>
      </c>
      <c r="G573" s="10">
        <v>738</v>
      </c>
      <c r="H573" s="24">
        <v>7306</v>
      </c>
      <c r="J573" s="70">
        <v>403900014</v>
      </c>
      <c r="K573" s="25"/>
      <c r="L573" s="10" t="str">
        <f>IFERROR(VLOOKUP(J573,'Produtos RA2018'!$C$2:$D$428,2,FALSE),"")</f>
        <v/>
      </c>
      <c r="M573" s="10" t="str">
        <f t="shared" si="19"/>
        <v>OVELHA - NATA COALHADA</v>
      </c>
      <c r="O573" s="8">
        <f t="shared" si="20"/>
        <v>738</v>
      </c>
    </row>
    <row r="574" spans="1:15" ht="33.75" x14ac:dyDescent="0.25">
      <c r="A574" s="8">
        <v>470</v>
      </c>
      <c r="B574" s="10" t="s">
        <v>134</v>
      </c>
      <c r="C574" s="24">
        <v>7306</v>
      </c>
      <c r="E574" s="8">
        <v>711</v>
      </c>
      <c r="F574" s="10" t="s">
        <v>408</v>
      </c>
      <c r="G574" s="10">
        <v>711</v>
      </c>
      <c r="H574" s="24">
        <v>7306</v>
      </c>
      <c r="J574" s="70">
        <v>402000007</v>
      </c>
      <c r="K574" s="25"/>
      <c r="L574" s="10" t="str">
        <f>IFERROR(VLOOKUP(J574,'Produtos RA2018'!$C$2:$D$428,2,FALSE),"")</f>
        <v/>
      </c>
      <c r="M574" s="10" t="str">
        <f t="shared" si="19"/>
        <v>OVELHA - NATA CONCENTRADA OU ADICIONADA DE AÇÚCAR OU DE OUTROS EDULCORANTES</v>
      </c>
      <c r="O574" s="8">
        <f t="shared" si="20"/>
        <v>711</v>
      </c>
    </row>
    <row r="575" spans="1:15" ht="33.75" x14ac:dyDescent="0.25">
      <c r="A575" s="8">
        <v>470</v>
      </c>
      <c r="B575" s="10" t="s">
        <v>134</v>
      </c>
      <c r="C575" s="24">
        <v>7306</v>
      </c>
      <c r="E575" s="8">
        <v>717</v>
      </c>
      <c r="F575" s="10" t="s">
        <v>409</v>
      </c>
      <c r="G575" s="10">
        <v>717</v>
      </c>
      <c r="H575" s="24">
        <v>7306</v>
      </c>
      <c r="J575" s="70">
        <v>401000007</v>
      </c>
      <c r="K575" s="25"/>
      <c r="L575" s="10" t="str">
        <f>IFERROR(VLOOKUP(J575,'Produtos RA2018'!$C$2:$D$428,2,FALSE),"")</f>
        <v/>
      </c>
      <c r="M575" s="10" t="str">
        <f t="shared" si="19"/>
        <v>OVELHA - NATA, NÃO CONCENTRADA NEM ADICIONADA DE AÇÚCAR OU DE OUTROS EDULCORANTES</v>
      </c>
      <c r="O575" s="8">
        <f t="shared" si="20"/>
        <v>717</v>
      </c>
    </row>
    <row r="576" spans="1:15" ht="67.5" x14ac:dyDescent="0.25">
      <c r="A576" s="8">
        <v>470</v>
      </c>
      <c r="B576" s="10" t="s">
        <v>134</v>
      </c>
      <c r="C576" s="24">
        <v>7306</v>
      </c>
      <c r="E576" s="8">
        <v>747</v>
      </c>
      <c r="F576" s="10" t="s">
        <v>410</v>
      </c>
      <c r="G576" s="10">
        <v>747</v>
      </c>
      <c r="H576" s="24">
        <v>7306</v>
      </c>
      <c r="J576" s="70">
        <v>403900023</v>
      </c>
      <c r="K576" s="25"/>
      <c r="L576" s="10" t="str">
        <f>IFERROR(VLOOKUP(J576,'Produtos RA2018'!$C$2:$D$428,2,FALSE),"")</f>
        <v/>
      </c>
      <c r="M576" s="10" t="str">
        <f t="shared" si="19"/>
        <v>OVELHA - NATAS FERMENTADAS OU ACIDIFICADOS, MESMO CONCENTRADOS OU ADICIONADOS DE AÇÚCAR OU DE OUTROS EDULCORANTES, OU AROMATIZADOS OU ADICIONADOS DE FRUTAS OU DE CACAU (EXCETO IOGURTES)</v>
      </c>
      <c r="O576" s="8">
        <f t="shared" si="20"/>
        <v>747</v>
      </c>
    </row>
    <row r="577" spans="1:15" ht="22.5" x14ac:dyDescent="0.25">
      <c r="A577" s="8">
        <v>470</v>
      </c>
      <c r="B577" s="10" t="s">
        <v>134</v>
      </c>
      <c r="C577" s="24">
        <v>7306</v>
      </c>
      <c r="E577" s="8">
        <v>723</v>
      </c>
      <c r="F577" s="10" t="s">
        <v>411</v>
      </c>
      <c r="G577" s="10">
        <v>723</v>
      </c>
      <c r="H577" s="24">
        <v>7306</v>
      </c>
      <c r="J577" s="70">
        <v>406000004</v>
      </c>
      <c r="K577" s="25">
        <v>43867.516203703701</v>
      </c>
      <c r="L577" s="10" t="str">
        <f>IFERROR(VLOOKUP(J577,'Produtos RA2018'!$C$2:$D$428,2,FALSE),"")</f>
        <v/>
      </c>
      <c r="M577" s="10" t="str">
        <f t="shared" si="19"/>
        <v>OVELHA - QUEIJOS</v>
      </c>
      <c r="O577" s="8">
        <f t="shared" si="20"/>
        <v>723</v>
      </c>
    </row>
    <row r="578" spans="1:15" ht="22.5" x14ac:dyDescent="0.25">
      <c r="A578" s="8">
        <v>470</v>
      </c>
      <c r="B578" s="10" t="s">
        <v>134</v>
      </c>
      <c r="C578" s="24">
        <v>7306</v>
      </c>
      <c r="E578" s="8">
        <v>726</v>
      </c>
      <c r="F578" s="10" t="s">
        <v>412</v>
      </c>
      <c r="G578" s="10">
        <v>726</v>
      </c>
      <c r="H578" s="24">
        <v>7306</v>
      </c>
      <c r="J578" s="70">
        <v>406000007</v>
      </c>
      <c r="K578" s="25">
        <v>43867.516203703701</v>
      </c>
      <c r="L578" s="10" t="str">
        <f>IFERROR(VLOOKUP(J578,'Produtos RA2018'!$C$2:$D$428,2,FALSE),"")</f>
        <v/>
      </c>
      <c r="M578" s="10" t="str">
        <f t="shared" si="19"/>
        <v>OVELHA -REQUEIJÃO</v>
      </c>
      <c r="O578" s="8">
        <f t="shared" si="20"/>
        <v>726</v>
      </c>
    </row>
    <row r="579" spans="1:15" ht="90" x14ac:dyDescent="0.25">
      <c r="A579" s="8">
        <v>470</v>
      </c>
      <c r="B579" s="10" t="s">
        <v>134</v>
      </c>
      <c r="C579" s="24">
        <v>7306</v>
      </c>
      <c r="E579" s="8">
        <v>729</v>
      </c>
      <c r="F579" s="10" t="s">
        <v>413</v>
      </c>
      <c r="G579" s="10">
        <v>729</v>
      </c>
      <c r="H579" s="24">
        <v>7306</v>
      </c>
      <c r="J579" s="70">
        <v>404000003</v>
      </c>
      <c r="K579" s="25">
        <v>43867.516203703701</v>
      </c>
      <c r="L579" s="10" t="str">
        <f>IFERROR(VLOOKUP(J579,'Produtos RA2018'!$C$2:$D$428,2,FALSE),"")</f>
        <v/>
      </c>
      <c r="M579" s="10" t="str">
        <f t="shared" si="19"/>
        <v>OVELHA- SORO DE LEITE, MESMO CONCENTRADO OU ADICIONADO DE AÇÚCAR OU DE OUTROS EDULCORANTES; PRODUTOS CONSTITUÍDOS POR COMPONENTES NATURAIS DO LEITE, MESMO ADICIONADOS DE AÇÚCAR OU DE OUTROS EDULCORANTES NÃO ESPECIFICADOS NEM COMPREENDIDOS EM OUTRAS POSIÇÕES</v>
      </c>
      <c r="O579" s="8">
        <f t="shared" si="20"/>
        <v>729</v>
      </c>
    </row>
    <row r="580" spans="1:15" ht="22.5" x14ac:dyDescent="0.25">
      <c r="A580" s="41">
        <v>470</v>
      </c>
      <c r="B580" s="42" t="s">
        <v>134</v>
      </c>
      <c r="C580" s="43">
        <v>7306</v>
      </c>
      <c r="D580" s="41"/>
      <c r="E580" s="41">
        <v>2214</v>
      </c>
      <c r="F580" s="42" t="s">
        <v>170</v>
      </c>
      <c r="G580" s="44" t="s">
        <v>473</v>
      </c>
      <c r="H580" s="24"/>
      <c r="K580" s="25">
        <v>43867.516203703701</v>
      </c>
      <c r="L580" s="10" t="str">
        <f>IFERROR(VLOOKUP(J580,'Produtos RA2018'!$C$2:$D$428,2,FALSE),"")</f>
        <v/>
      </c>
      <c r="M580" s="10" t="str">
        <f t="shared" si="19"/>
        <v>DEVOLUÇÕES</v>
      </c>
      <c r="O580" s="8" t="str">
        <f t="shared" si="20"/>
        <v>PRDDEV</v>
      </c>
    </row>
    <row r="581" spans="1:15" ht="22.5" x14ac:dyDescent="0.25">
      <c r="A581" s="41">
        <v>470</v>
      </c>
      <c r="B581" s="42" t="s">
        <v>134</v>
      </c>
      <c r="C581" s="43">
        <v>7306</v>
      </c>
      <c r="D581" s="41"/>
      <c r="E581" s="41">
        <v>2216</v>
      </c>
      <c r="F581" s="42" t="s">
        <v>484</v>
      </c>
      <c r="G581" s="44" t="s">
        <v>471</v>
      </c>
      <c r="H581" s="24"/>
      <c r="K581" s="25">
        <v>43867.516203703701</v>
      </c>
      <c r="L581" s="10" t="str">
        <f>IFERROR(VLOOKUP(J581,'Produtos RA2018'!$C$2:$D$428,2,FALSE),"")</f>
        <v/>
      </c>
      <c r="M581" s="10" t="str">
        <f t="shared" si="19"/>
        <v>DESCONTOS e ABATIMENTOS</v>
      </c>
      <c r="O581" s="8" t="str">
        <f t="shared" si="20"/>
        <v>PRDABA</v>
      </c>
    </row>
    <row r="582" spans="1:15" ht="22.5" x14ac:dyDescent="0.25">
      <c r="A582" s="41">
        <v>470</v>
      </c>
      <c r="B582" s="42" t="s">
        <v>134</v>
      </c>
      <c r="C582" s="43">
        <v>7306</v>
      </c>
      <c r="D582" s="41"/>
      <c r="E582" s="41">
        <v>2215</v>
      </c>
      <c r="F582" s="42" t="s">
        <v>485</v>
      </c>
      <c r="G582" s="44" t="s">
        <v>472</v>
      </c>
      <c r="H582" s="24"/>
      <c r="K582" s="25">
        <v>43867.516203703701</v>
      </c>
      <c r="L582" s="10" t="str">
        <f>IFERROR(VLOOKUP(J582,'Produtos RA2018'!$C$2:$D$428,2,FALSE),"")</f>
        <v/>
      </c>
      <c r="M582" s="10" t="str">
        <f t="shared" si="19"/>
        <v>OUTROS DESCONTOS</v>
      </c>
      <c r="O582" s="8" t="str">
        <f t="shared" si="20"/>
        <v>PRDDES</v>
      </c>
    </row>
    <row r="583" spans="1:15" ht="22.5" x14ac:dyDescent="0.25">
      <c r="A583" s="41">
        <v>470</v>
      </c>
      <c r="B583" s="42" t="s">
        <v>134</v>
      </c>
      <c r="C583" s="43">
        <v>7306</v>
      </c>
      <c r="D583" s="41"/>
      <c r="E583" s="41"/>
      <c r="F583" s="42" t="s">
        <v>486</v>
      </c>
      <c r="G583" s="45" t="s">
        <v>487</v>
      </c>
      <c r="H583" s="24"/>
      <c r="K583" s="25">
        <v>43867.516215277799</v>
      </c>
      <c r="L583" s="10" t="str">
        <f>IFERROR(VLOOKUP(J583,'Produtos RA2018'!$C$2:$D$428,2,FALSE),"")</f>
        <v/>
      </c>
      <c r="M583" s="10" t="str">
        <f t="shared" si="19"/>
        <v>INDEMINIZAÇÕES DE SEGUROS</v>
      </c>
      <c r="O583" s="8" t="str">
        <f t="shared" si="20"/>
        <v>INDSEG</v>
      </c>
    </row>
    <row r="584" spans="1:15" ht="22.5" x14ac:dyDescent="0.25">
      <c r="A584" s="41">
        <v>470</v>
      </c>
      <c r="B584" s="42" t="s">
        <v>134</v>
      </c>
      <c r="C584" s="43">
        <v>7306</v>
      </c>
      <c r="D584" s="41"/>
      <c r="E584" s="41"/>
      <c r="F584" s="42" t="s">
        <v>488</v>
      </c>
      <c r="G584" s="45" t="s">
        <v>489</v>
      </c>
      <c r="H584" s="24"/>
      <c r="K584" s="25">
        <v>43867.516215277799</v>
      </c>
      <c r="L584" s="10" t="str">
        <f>IFERROR(VLOOKUP(J584,'Produtos RA2018'!$C$2:$D$428,2,FALSE),"")</f>
        <v/>
      </c>
      <c r="M584" s="10" t="str">
        <f t="shared" si="19"/>
        <v>SUBPRODUTOS</v>
      </c>
      <c r="O584" s="8" t="str">
        <f t="shared" si="20"/>
        <v>SUBPROD</v>
      </c>
    </row>
    <row r="585" spans="1:15" ht="45" x14ac:dyDescent="0.25">
      <c r="A585" s="8">
        <v>9</v>
      </c>
      <c r="B585" s="10" t="s">
        <v>130</v>
      </c>
      <c r="C585" s="24">
        <v>7306</v>
      </c>
      <c r="E585" s="8">
        <v>706</v>
      </c>
      <c r="F585" s="10" t="s">
        <v>414</v>
      </c>
      <c r="G585" s="10">
        <v>706</v>
      </c>
      <c r="H585" s="24">
        <v>7306</v>
      </c>
      <c r="J585" s="70">
        <v>403100001</v>
      </c>
      <c r="K585" s="25">
        <v>43867.516215277799</v>
      </c>
      <c r="L585" s="10" t="str">
        <f>IFERROR(VLOOKUP(J585,'Produtos RA2018'!$C$2:$D$428,2,FALSE),"")</f>
        <v/>
      </c>
      <c r="M585" s="10" t="str">
        <f t="shared" ref="M585:M648" si="21">IF(L585="",F585,UPPER(L585))</f>
        <v>VACA - IOGURTES, MESMO ADICIONADOS DE AÇÚCAR OU DE OUTROS EDULCORANTES OU AROMATIZADOS OU ADICIONADOS DE FRUTAS OU DE CACAU</v>
      </c>
      <c r="O585" s="8">
        <f t="shared" ref="O585:O648" si="22">G585</f>
        <v>706</v>
      </c>
    </row>
    <row r="586" spans="1:15" ht="33.75" customHeight="1" x14ac:dyDescent="0.25">
      <c r="A586" s="8">
        <v>9</v>
      </c>
      <c r="B586" s="10" t="s">
        <v>130</v>
      </c>
      <c r="C586" s="24">
        <v>7306</v>
      </c>
      <c r="E586" s="8">
        <v>703</v>
      </c>
      <c r="F586" s="10" t="s">
        <v>415</v>
      </c>
      <c r="G586" s="10">
        <v>703</v>
      </c>
      <c r="H586" s="24">
        <v>7306</v>
      </c>
      <c r="J586" s="70">
        <v>403900004</v>
      </c>
      <c r="K586" s="25">
        <v>43867.516215277799</v>
      </c>
      <c r="L586" s="10" t="str">
        <f>IFERROR(VLOOKUP(J586,'Produtos RA2018'!$C$2:$D$428,2,FALSE),"")</f>
        <v/>
      </c>
      <c r="M586" s="10" t="str">
        <f t="shared" si="21"/>
        <v>VACA - KEFIR</v>
      </c>
      <c r="O586" s="8">
        <f t="shared" si="22"/>
        <v>703</v>
      </c>
    </row>
    <row r="587" spans="1:15" ht="52.5" customHeight="1" x14ac:dyDescent="0.25">
      <c r="A587" s="8">
        <v>9</v>
      </c>
      <c r="B587" s="10" t="s">
        <v>130</v>
      </c>
      <c r="C587" s="24">
        <v>7306</v>
      </c>
      <c r="E587" s="8">
        <v>701</v>
      </c>
      <c r="F587" s="10" t="s">
        <v>416</v>
      </c>
      <c r="G587" s="10">
        <v>701</v>
      </c>
      <c r="H587" s="24">
        <v>7306</v>
      </c>
      <c r="J587" s="70">
        <v>403900002</v>
      </c>
      <c r="K587" s="25">
        <v>43867.516215277799</v>
      </c>
      <c r="L587" s="10" t="str">
        <f>IFERROR(VLOOKUP(J587,'Produtos RA2018'!$C$2:$D$428,2,FALSE),"")</f>
        <v/>
      </c>
      <c r="M587" s="10" t="str">
        <f t="shared" si="21"/>
        <v>VACA - LEITE COALHADO</v>
      </c>
      <c r="O587" s="8">
        <f t="shared" si="22"/>
        <v>701</v>
      </c>
    </row>
    <row r="588" spans="1:15" ht="75" customHeight="1" x14ac:dyDescent="0.25">
      <c r="A588" s="8">
        <v>9</v>
      </c>
      <c r="B588" s="10" t="s">
        <v>130</v>
      </c>
      <c r="C588" s="24">
        <v>7306</v>
      </c>
      <c r="E588" s="8">
        <v>692</v>
      </c>
      <c r="F588" s="10" t="s">
        <v>417</v>
      </c>
      <c r="G588" s="10">
        <v>692</v>
      </c>
      <c r="H588" s="24">
        <v>7306</v>
      </c>
      <c r="J588" s="70">
        <v>402000001</v>
      </c>
      <c r="K588" s="25">
        <v>43867.516215277799</v>
      </c>
      <c r="L588" s="10" t="s">
        <v>693</v>
      </c>
      <c r="M588" s="10" t="str">
        <f t="shared" si="21"/>
        <v>LEITE E NATA, CONCENTRADOS OU ADICIONADOS DE AÇÚCAR OU DE OUTROS EDULCORANTES</v>
      </c>
      <c r="O588" s="8">
        <f t="shared" si="22"/>
        <v>692</v>
      </c>
    </row>
    <row r="589" spans="1:15" ht="58.5" customHeight="1" x14ac:dyDescent="0.25">
      <c r="A589" s="8">
        <v>9</v>
      </c>
      <c r="B589" s="10" t="s">
        <v>130</v>
      </c>
      <c r="C589" s="24">
        <v>7306</v>
      </c>
      <c r="E589" s="8">
        <v>694</v>
      </c>
      <c r="F589" s="10" t="s">
        <v>418</v>
      </c>
      <c r="G589" s="10">
        <v>694</v>
      </c>
      <c r="H589" s="24">
        <v>7306</v>
      </c>
      <c r="J589" s="70">
        <v>401000001</v>
      </c>
      <c r="K589" s="25">
        <v>43867.516215277799</v>
      </c>
      <c r="L589" s="10" t="s">
        <v>694</v>
      </c>
      <c r="M589" s="10" t="str">
        <f t="shared" si="21"/>
        <v>LEITE E NATA, NÃO CONCENTRADOS NEM ADICIONADOS DE AÇÚCAR OU DE OUTROS EDULCORANTES</v>
      </c>
      <c r="O589" s="8">
        <f t="shared" si="22"/>
        <v>694</v>
      </c>
    </row>
    <row r="590" spans="1:15" ht="65.25" customHeight="1" x14ac:dyDescent="0.25">
      <c r="A590" s="8">
        <v>9</v>
      </c>
      <c r="B590" s="10" t="s">
        <v>130</v>
      </c>
      <c r="C590" s="24">
        <v>7306</v>
      </c>
      <c r="E590" s="8">
        <v>700</v>
      </c>
      <c r="F590" s="10" t="s">
        <v>419</v>
      </c>
      <c r="G590" s="10">
        <v>700</v>
      </c>
      <c r="H590" s="24">
        <v>7306</v>
      </c>
      <c r="J590" s="70">
        <v>403900001</v>
      </c>
      <c r="K590" s="25">
        <v>43867.516215277799</v>
      </c>
      <c r="L590" s="10" t="str">
        <f>IFERROR(VLOOKUP(J590,'Produtos RA2018'!$C$2:$D$428,2,FALSE),"")</f>
        <v/>
      </c>
      <c r="M590" s="10" t="str">
        <f t="shared" si="21"/>
        <v>VACA - LEITELHO</v>
      </c>
      <c r="O590" s="8">
        <f t="shared" si="22"/>
        <v>700</v>
      </c>
    </row>
    <row r="591" spans="1:15" ht="78.75" customHeight="1" x14ac:dyDescent="0.25">
      <c r="A591" s="8">
        <v>9</v>
      </c>
      <c r="B591" s="10" t="s">
        <v>130</v>
      </c>
      <c r="C591" s="24">
        <v>7306</v>
      </c>
      <c r="E591" s="8">
        <v>704</v>
      </c>
      <c r="F591" s="10" t="s">
        <v>420</v>
      </c>
      <c r="G591" s="10">
        <v>704</v>
      </c>
      <c r="H591" s="24">
        <v>7306</v>
      </c>
      <c r="J591" s="70">
        <v>403900005</v>
      </c>
      <c r="K591" s="25">
        <v>43867.516215277799</v>
      </c>
      <c r="L591" s="10" t="str">
        <f>IFERROR(VLOOKUP(J591,'Produtos RA2018'!$C$2:$D$428,2,FALSE),"")</f>
        <v/>
      </c>
      <c r="M591" s="10" t="str">
        <f t="shared" si="21"/>
        <v>VACA - LEITES FERMENTADOS OU ACIDIFICADOS, MESMO CONCENTRADOS OU ADICIONADOS DE AÇÚCAR OU DE OUTROS EDULCORANTES, OU AROMATIZADOS OU ADICIONADOS DE FRUTAS OU DE CACAU (EXCETO IOGURTES)</v>
      </c>
      <c r="O591" s="8">
        <f t="shared" si="22"/>
        <v>704</v>
      </c>
    </row>
    <row r="592" spans="1:15" ht="52.5" customHeight="1" x14ac:dyDescent="0.25">
      <c r="A592" s="8">
        <v>9</v>
      </c>
      <c r="B592" s="10" t="s">
        <v>130</v>
      </c>
      <c r="C592" s="24">
        <v>7306</v>
      </c>
      <c r="E592" s="8">
        <v>696</v>
      </c>
      <c r="F592" s="10" t="s">
        <v>421</v>
      </c>
      <c r="G592" s="10">
        <v>696</v>
      </c>
      <c r="H592" s="24">
        <v>7306</v>
      </c>
      <c r="J592" s="70">
        <v>405000005</v>
      </c>
      <c r="K592" s="25"/>
      <c r="L592" s="10" t="str">
        <f>IFERROR(VLOOKUP(J592,'Produtos RA2018'!$C$2:$D$428,2,FALSE),"")</f>
        <v/>
      </c>
      <c r="M592" s="10" t="str">
        <f t="shared" si="21"/>
        <v>VACA - MANTEIGA, INCLUI MANTEIGA DESIDRATADA E "GHEE", E OUTRAS MATÉRIAS GORDAS PROVENIENTES DO LEITE; PASTA DE BARRAR (ESPALHAR), DE PRODUTOS PROVENIENTES DO LEITE</v>
      </c>
      <c r="O592" s="8">
        <f t="shared" si="22"/>
        <v>696</v>
      </c>
    </row>
    <row r="593" spans="1:15" ht="57" customHeight="1" x14ac:dyDescent="0.25">
      <c r="A593" s="8">
        <v>9</v>
      </c>
      <c r="B593" s="10" t="s">
        <v>130</v>
      </c>
      <c r="C593" s="24">
        <v>7306</v>
      </c>
      <c r="E593" s="8">
        <v>702</v>
      </c>
      <c r="F593" s="10" t="s">
        <v>422</v>
      </c>
      <c r="G593" s="10">
        <v>702</v>
      </c>
      <c r="H593" s="24">
        <v>7306</v>
      </c>
      <c r="J593" s="70">
        <v>403900003</v>
      </c>
      <c r="K593" s="25"/>
      <c r="L593" s="10" t="str">
        <f>IFERROR(VLOOKUP(J593,'Produtos RA2018'!$C$2:$D$428,2,FALSE),"")</f>
        <v/>
      </c>
      <c r="M593" s="10" t="str">
        <f t="shared" si="21"/>
        <v>VACA - NATA COALHADA</v>
      </c>
      <c r="O593" s="8">
        <f t="shared" si="22"/>
        <v>702</v>
      </c>
    </row>
    <row r="594" spans="1:15" ht="22.5" x14ac:dyDescent="0.25">
      <c r="A594" s="8">
        <v>9</v>
      </c>
      <c r="B594" s="10" t="s">
        <v>130</v>
      </c>
      <c r="C594" s="24">
        <v>7306</v>
      </c>
      <c r="E594" s="8">
        <v>693</v>
      </c>
      <c r="F594" s="10" t="s">
        <v>423</v>
      </c>
      <c r="G594" s="10">
        <v>693</v>
      </c>
      <c r="H594" s="24">
        <v>7306</v>
      </c>
      <c r="J594" s="70">
        <v>402000002</v>
      </c>
      <c r="K594" s="25"/>
      <c r="L594" s="10" t="str">
        <f>IFERROR(VLOOKUP(J594,'Produtos RA2018'!$C$2:$D$428,2,FALSE),"")</f>
        <v/>
      </c>
      <c r="M594" s="10" t="str">
        <f t="shared" si="21"/>
        <v>VACA - NATA CONCENTRADA OU ADICIONADA DE AÇÚCAR OU DE OUTROS EDULCORANTES</v>
      </c>
      <c r="O594" s="8">
        <f t="shared" si="22"/>
        <v>693</v>
      </c>
    </row>
    <row r="595" spans="1:15" ht="33.75" x14ac:dyDescent="0.25">
      <c r="A595" s="8">
        <v>9</v>
      </c>
      <c r="B595" s="10" t="s">
        <v>130</v>
      </c>
      <c r="C595" s="24">
        <v>7306</v>
      </c>
      <c r="E595" s="8">
        <v>695</v>
      </c>
      <c r="F595" s="10" t="s">
        <v>424</v>
      </c>
      <c r="G595" s="10">
        <v>695</v>
      </c>
      <c r="H595" s="24">
        <v>7306</v>
      </c>
      <c r="J595" s="70">
        <v>401000002</v>
      </c>
      <c r="K595" s="25"/>
      <c r="L595" s="10" t="str">
        <f>IFERROR(VLOOKUP(J595,'Produtos RA2018'!$C$2:$D$428,2,FALSE),"")</f>
        <v/>
      </c>
      <c r="M595" s="10" t="str">
        <f t="shared" si="21"/>
        <v>VACA - NATA, NÃO CONCENTRADA NEM ADICIONADA DE AÇÚCAR OU DE OUTROS EDULCORANTES</v>
      </c>
      <c r="O595" s="8">
        <f t="shared" si="22"/>
        <v>695</v>
      </c>
    </row>
    <row r="596" spans="1:15" ht="67.5" x14ac:dyDescent="0.25">
      <c r="A596" s="8">
        <v>9</v>
      </c>
      <c r="B596" s="10" t="s">
        <v>130</v>
      </c>
      <c r="C596" s="24">
        <v>7306</v>
      </c>
      <c r="E596" s="8">
        <v>705</v>
      </c>
      <c r="F596" s="10" t="s">
        <v>425</v>
      </c>
      <c r="G596" s="10">
        <v>705</v>
      </c>
      <c r="H596" s="24">
        <v>7306</v>
      </c>
      <c r="J596" s="70">
        <v>403900006</v>
      </c>
      <c r="K596" s="25"/>
      <c r="L596" s="10" t="str">
        <f>IFERROR(VLOOKUP(J596,'Produtos RA2018'!$C$2:$D$428,2,FALSE),"")</f>
        <v/>
      </c>
      <c r="M596" s="10" t="str">
        <f t="shared" si="21"/>
        <v>VACA - NATAS FERMENTADAS OU ACIDIFICADOS, MESMO CONCENTRADOS OU ADICIONADOS DE AÇÚCAR OU DE OUTROS EDULCORANTES, OU AROMATIZADOS OU ADICIONADOS DE FRUTAS OU DE CACAU (EXCETO IOGURTES)</v>
      </c>
      <c r="O596" s="8">
        <f t="shared" si="22"/>
        <v>705</v>
      </c>
    </row>
    <row r="597" spans="1:15" ht="22.5" x14ac:dyDescent="0.25">
      <c r="A597" s="8">
        <v>9</v>
      </c>
      <c r="B597" s="10" t="s">
        <v>130</v>
      </c>
      <c r="C597" s="24">
        <v>7306</v>
      </c>
      <c r="E597" s="8">
        <v>697</v>
      </c>
      <c r="F597" s="10" t="s">
        <v>426</v>
      </c>
      <c r="G597" s="10">
        <v>697</v>
      </c>
      <c r="H597" s="24">
        <v>7306</v>
      </c>
      <c r="J597" s="70">
        <v>406000001</v>
      </c>
      <c r="K597" s="25">
        <v>43867.515995370399</v>
      </c>
      <c r="L597" s="10" t="str">
        <f>IFERROR(VLOOKUP(J597,'Produtos RA2018'!$C$2:$D$428,2,FALSE),"")</f>
        <v/>
      </c>
      <c r="M597" s="10" t="str">
        <f t="shared" si="21"/>
        <v>VACA - QUEIJOS</v>
      </c>
      <c r="O597" s="8">
        <f t="shared" si="22"/>
        <v>697</v>
      </c>
    </row>
    <row r="598" spans="1:15" ht="78.75" x14ac:dyDescent="0.25">
      <c r="A598" s="8">
        <v>9</v>
      </c>
      <c r="B598" s="10" t="s">
        <v>130</v>
      </c>
      <c r="C598" s="24">
        <v>7306</v>
      </c>
      <c r="E598" s="8">
        <v>699</v>
      </c>
      <c r="F598" s="10" t="s">
        <v>427</v>
      </c>
      <c r="G598" s="10">
        <v>699</v>
      </c>
      <c r="H598" s="24">
        <v>7306</v>
      </c>
      <c r="J598" s="70">
        <v>404000001</v>
      </c>
      <c r="K598" s="25">
        <v>43867.516099537002</v>
      </c>
      <c r="L598" s="10" t="str">
        <f>IFERROR(VLOOKUP(J598,'Produtos RA2018'!$C$2:$D$428,2,FALSE),"")</f>
        <v>SORO DE LEITE, MESMO CONCENTRADO OU ADICIONADO DE AÇÚCAR OU DE OUTROS EDULCORANTES; PRODUTOS CONSTITUÍDOS POR COMPONENTES NATURAIS DO LEITE, MESMO ADICIONADOS DE AÇÚCAR OU DE OUTROS EDULCORANTES NÃO ESPECIFICADOS NEM COMPREENDIDOS EM OUTRAS POSIÇÕES</v>
      </c>
      <c r="M598" s="10" t="str">
        <f t="shared" si="21"/>
        <v>SORO DE LEITE, MESMO CONCENTRADO OU ADICIONADO DE AÇÚCAR OU DE OUTROS EDULCORANTES; PRODUTOS CONSTITUÍDOS POR COMPONENTES NATURAIS DO LEITE, MESMO ADICIONADOS DE AÇÚCAR OU DE OUTROS EDULCORANTES NÃO ESPECIFICADOS NEM COMPREENDIDOS EM OUTRAS POSIÇÕES</v>
      </c>
      <c r="O598" s="8">
        <f t="shared" si="22"/>
        <v>699</v>
      </c>
    </row>
    <row r="599" spans="1:15" ht="22.5" x14ac:dyDescent="0.25">
      <c r="A599" s="8">
        <v>9</v>
      </c>
      <c r="B599" s="10" t="s">
        <v>130</v>
      </c>
      <c r="C599" s="24">
        <v>7306</v>
      </c>
      <c r="E599" s="8">
        <v>698</v>
      </c>
      <c r="F599" s="10" t="s">
        <v>428</v>
      </c>
      <c r="G599" s="10">
        <v>698</v>
      </c>
      <c r="H599" s="24">
        <v>7306</v>
      </c>
      <c r="J599" s="70">
        <v>406000002</v>
      </c>
      <c r="K599" s="25">
        <v>43867.516180555598</v>
      </c>
      <c r="L599" s="10" t="str">
        <f>IFERROR(VLOOKUP(J599,'Produtos RA2018'!$C$2:$D$428,2,FALSE),"")</f>
        <v/>
      </c>
      <c r="M599" s="10" t="str">
        <f t="shared" si="21"/>
        <v>VACA -REQUEIJÃO</v>
      </c>
      <c r="O599" s="8">
        <f t="shared" si="22"/>
        <v>698</v>
      </c>
    </row>
    <row r="600" spans="1:15" ht="56.25" x14ac:dyDescent="0.25">
      <c r="A600" s="8">
        <v>9</v>
      </c>
      <c r="B600" s="10" t="s">
        <v>130</v>
      </c>
      <c r="C600" s="24">
        <v>7306</v>
      </c>
      <c r="F600" s="10" t="s">
        <v>692</v>
      </c>
      <c r="G600" s="10">
        <v>956</v>
      </c>
      <c r="H600" s="24"/>
      <c r="J600" s="70">
        <v>17021900</v>
      </c>
      <c r="K600" s="25"/>
      <c r="L600" s="10" t="str">
        <f>IFERROR(VLOOKUP(J600,'Produtos RA2018'!$C$2:$D$428,2,FALSE),"")</f>
        <v>LACTOSE E XAROPE DE LACTOSE, SEM ADIÇÃO DE AROMATIZANTES OU DE CORANTES, QUE CONTENHAM EM EM PESO &lt; 99% DE LACTOSE, EXPRESSOS EM LACTOSE ANIDRA, CALCULADO SOBRE A MATÉRIA SECA</v>
      </c>
      <c r="M600" s="10" t="str">
        <f t="shared" si="21"/>
        <v>LACTOSE E XAROPE DE LACTOSE, SEM ADIÇÃO DE AROMATIZANTES OU DE CORANTES, QUE CONTENHAM EM EM PESO &lt; 99% DE LACTOSE, EXPRESSOS EM LACTOSE ANIDRA, CALCULADO SOBRE A MATÉRIA SECA</v>
      </c>
      <c r="N600" s="8" t="s">
        <v>740</v>
      </c>
      <c r="O600" s="8">
        <f t="shared" si="22"/>
        <v>956</v>
      </c>
    </row>
    <row r="601" spans="1:15" ht="22.5" x14ac:dyDescent="0.25">
      <c r="A601" s="41">
        <v>9</v>
      </c>
      <c r="B601" s="42" t="s">
        <v>130</v>
      </c>
      <c r="C601" s="43">
        <v>7306</v>
      </c>
      <c r="E601" s="41">
        <v>2214</v>
      </c>
      <c r="F601" s="42" t="s">
        <v>170</v>
      </c>
      <c r="G601" s="44" t="s">
        <v>473</v>
      </c>
      <c r="H601" s="24"/>
      <c r="K601" s="25"/>
      <c r="L601" s="10" t="str">
        <f>IFERROR(VLOOKUP(J601,'Produtos RA2018'!$C$2:$D$428,2,FALSE),"")</f>
        <v/>
      </c>
      <c r="M601" s="10" t="str">
        <f t="shared" si="21"/>
        <v>DEVOLUÇÕES</v>
      </c>
      <c r="O601" s="8" t="str">
        <f t="shared" si="22"/>
        <v>PRDDEV</v>
      </c>
    </row>
    <row r="602" spans="1:15" ht="22.5" x14ac:dyDescent="0.25">
      <c r="A602" s="41">
        <v>9</v>
      </c>
      <c r="B602" s="42" t="s">
        <v>130</v>
      </c>
      <c r="C602" s="43">
        <v>7306</v>
      </c>
      <c r="E602" s="41">
        <v>2216</v>
      </c>
      <c r="F602" s="42" t="s">
        <v>484</v>
      </c>
      <c r="G602" s="44" t="s">
        <v>471</v>
      </c>
      <c r="H602" s="24"/>
      <c r="K602" s="25"/>
      <c r="L602" s="10" t="str">
        <f>IFERROR(VLOOKUP(J602,'Produtos RA2018'!$C$2:$D$428,2,FALSE),"")</f>
        <v/>
      </c>
      <c r="M602" s="10" t="str">
        <f t="shared" si="21"/>
        <v>DESCONTOS e ABATIMENTOS</v>
      </c>
      <c r="O602" s="8" t="str">
        <f t="shared" si="22"/>
        <v>PRDABA</v>
      </c>
    </row>
    <row r="603" spans="1:15" ht="22.5" x14ac:dyDescent="0.25">
      <c r="A603" s="41">
        <v>9</v>
      </c>
      <c r="B603" s="42" t="s">
        <v>130</v>
      </c>
      <c r="C603" s="43">
        <v>7306</v>
      </c>
      <c r="E603" s="41">
        <v>2215</v>
      </c>
      <c r="F603" s="42" t="s">
        <v>485</v>
      </c>
      <c r="G603" s="44" t="s">
        <v>472</v>
      </c>
      <c r="H603" s="24"/>
      <c r="K603" s="25"/>
      <c r="L603" s="10" t="str">
        <f>IFERROR(VLOOKUP(J603,'Produtos RA2018'!$C$2:$D$428,2,FALSE),"")</f>
        <v/>
      </c>
      <c r="M603" s="10" t="str">
        <f t="shared" si="21"/>
        <v>OUTROS DESCONTOS</v>
      </c>
      <c r="O603" s="8" t="str">
        <f t="shared" si="22"/>
        <v>PRDDES</v>
      </c>
    </row>
    <row r="604" spans="1:15" ht="22.5" x14ac:dyDescent="0.25">
      <c r="A604" s="41">
        <v>9</v>
      </c>
      <c r="B604" s="42" t="s">
        <v>130</v>
      </c>
      <c r="C604" s="43">
        <v>7306</v>
      </c>
      <c r="E604" s="41"/>
      <c r="F604" s="42" t="s">
        <v>486</v>
      </c>
      <c r="G604" s="45" t="s">
        <v>487</v>
      </c>
      <c r="H604" s="24"/>
      <c r="K604" s="25"/>
      <c r="L604" s="10" t="str">
        <f>IFERROR(VLOOKUP(J604,'Produtos RA2018'!$C$2:$D$428,2,FALSE),"")</f>
        <v/>
      </c>
      <c r="M604" s="10" t="str">
        <f t="shared" si="21"/>
        <v>INDEMINIZAÇÕES DE SEGUROS</v>
      </c>
      <c r="O604" s="8" t="str">
        <f t="shared" si="22"/>
        <v>INDSEG</v>
      </c>
    </row>
    <row r="605" spans="1:15" ht="22.5" x14ac:dyDescent="0.25">
      <c r="A605" s="41">
        <v>9</v>
      </c>
      <c r="B605" s="42" t="s">
        <v>130</v>
      </c>
      <c r="C605" s="43">
        <v>7306</v>
      </c>
      <c r="E605" s="41"/>
      <c r="F605" s="42" t="s">
        <v>488</v>
      </c>
      <c r="G605" s="45" t="s">
        <v>489</v>
      </c>
      <c r="H605" s="24"/>
      <c r="K605" s="25"/>
      <c r="L605" s="10" t="str">
        <f>IFERROR(VLOOKUP(J605,'Produtos RA2018'!$C$2:$D$428,2,FALSE),"")</f>
        <v/>
      </c>
      <c r="M605" s="10" t="str">
        <f t="shared" si="21"/>
        <v>SUBPRODUTOS</v>
      </c>
      <c r="O605" s="8" t="str">
        <f t="shared" si="22"/>
        <v>SUBPROD</v>
      </c>
    </row>
    <row r="606" spans="1:15" x14ac:dyDescent="0.25">
      <c r="A606" s="8">
        <v>509</v>
      </c>
      <c r="B606" s="10" t="s">
        <v>131</v>
      </c>
      <c r="C606" s="24">
        <v>7306</v>
      </c>
      <c r="E606" s="8">
        <v>641</v>
      </c>
      <c r="F606" s="10" t="s">
        <v>98</v>
      </c>
      <c r="G606" s="10">
        <v>641</v>
      </c>
      <c r="H606" s="24">
        <v>7306</v>
      </c>
      <c r="J606" s="8" t="s">
        <v>97</v>
      </c>
      <c r="K606" s="25">
        <v>43867.515995370399</v>
      </c>
      <c r="L606" s="10" t="str">
        <f>IFERROR(VLOOKUP(J606,'Produtos RA2018'!$C$2:$D$428,2,FALSE),"")</f>
        <v>BIOMASSA</v>
      </c>
      <c r="M606" s="10" t="str">
        <f t="shared" si="21"/>
        <v>BIOMASSA</v>
      </c>
      <c r="O606" s="8">
        <f t="shared" si="22"/>
        <v>641</v>
      </c>
    </row>
    <row r="607" spans="1:15" x14ac:dyDescent="0.25">
      <c r="A607" s="8">
        <v>509</v>
      </c>
      <c r="B607" s="10" t="s">
        <v>131</v>
      </c>
      <c r="C607" s="24">
        <v>7306</v>
      </c>
      <c r="E607" s="8">
        <v>523</v>
      </c>
      <c r="F607" s="10" t="s">
        <v>99</v>
      </c>
      <c r="G607" s="10">
        <v>523</v>
      </c>
      <c r="H607" s="24">
        <v>7306</v>
      </c>
      <c r="J607" s="70">
        <v>4403000000</v>
      </c>
      <c r="K607" s="25">
        <v>43867.516018518501</v>
      </c>
      <c r="L607" s="10" t="str">
        <f>IFERROR(VLOOKUP(J607,'Produtos RA2018'!$C$2:$D$428,2,FALSE),"")</f>
        <v>MADEIRA</v>
      </c>
      <c r="M607" s="10" t="str">
        <f t="shared" si="21"/>
        <v>MADEIRA</v>
      </c>
      <c r="O607" s="8">
        <f t="shared" si="22"/>
        <v>523</v>
      </c>
    </row>
    <row r="608" spans="1:15" x14ac:dyDescent="0.25">
      <c r="A608" s="8">
        <v>509</v>
      </c>
      <c r="B608" s="10" t="s">
        <v>131</v>
      </c>
      <c r="C608" s="24">
        <v>7306</v>
      </c>
      <c r="E608" s="8">
        <v>524</v>
      </c>
      <c r="F608" s="10" t="s">
        <v>101</v>
      </c>
      <c r="G608" s="10">
        <v>524</v>
      </c>
      <c r="H608" s="24">
        <v>7306</v>
      </c>
      <c r="J608" s="8" t="s">
        <v>100</v>
      </c>
      <c r="K608" s="25">
        <v>43867.516018518501</v>
      </c>
      <c r="L608" s="10" t="str">
        <f>IFERROR(VLOOKUP(J608,'Produtos RA2018'!$C$2:$D$428,2,FALSE),"")</f>
        <v>RESINA</v>
      </c>
      <c r="M608" s="10" t="str">
        <f t="shared" si="21"/>
        <v>RESINA</v>
      </c>
      <c r="O608" s="8">
        <f t="shared" si="22"/>
        <v>524</v>
      </c>
    </row>
    <row r="609" spans="1:15" x14ac:dyDescent="0.25">
      <c r="A609" s="41">
        <v>509</v>
      </c>
      <c r="B609" s="42" t="s">
        <v>131</v>
      </c>
      <c r="C609" s="43">
        <v>7306</v>
      </c>
      <c r="D609" s="41"/>
      <c r="E609" s="41">
        <v>2214</v>
      </c>
      <c r="F609" s="42" t="s">
        <v>170</v>
      </c>
      <c r="G609" s="44" t="s">
        <v>473</v>
      </c>
      <c r="H609" s="24"/>
      <c r="K609" s="25">
        <v>43867.516018518501</v>
      </c>
      <c r="L609" s="10" t="str">
        <f>IFERROR(VLOOKUP(J609,'Produtos RA2018'!$C$2:$D$428,2,FALSE),"")</f>
        <v/>
      </c>
      <c r="M609" s="10" t="str">
        <f t="shared" si="21"/>
        <v>DEVOLUÇÕES</v>
      </c>
      <c r="O609" s="8" t="str">
        <f t="shared" si="22"/>
        <v>PRDDEV</v>
      </c>
    </row>
    <row r="610" spans="1:15" x14ac:dyDescent="0.25">
      <c r="A610" s="41">
        <v>509</v>
      </c>
      <c r="B610" s="42" t="s">
        <v>131</v>
      </c>
      <c r="C610" s="43">
        <v>7306</v>
      </c>
      <c r="D610" s="41"/>
      <c r="E610" s="41">
        <v>2216</v>
      </c>
      <c r="F610" s="42" t="s">
        <v>484</v>
      </c>
      <c r="G610" s="44" t="s">
        <v>471</v>
      </c>
      <c r="H610" s="24"/>
      <c r="K610" s="25">
        <v>43867.516145833302</v>
      </c>
      <c r="L610" s="10" t="str">
        <f>IFERROR(VLOOKUP(J610,'Produtos RA2018'!$C$2:$D$428,2,FALSE),"")</f>
        <v/>
      </c>
      <c r="M610" s="10" t="str">
        <f t="shared" si="21"/>
        <v>DESCONTOS e ABATIMENTOS</v>
      </c>
      <c r="O610" s="8" t="str">
        <f t="shared" si="22"/>
        <v>PRDABA</v>
      </c>
    </row>
    <row r="611" spans="1:15" x14ac:dyDescent="0.25">
      <c r="A611" s="41">
        <v>509</v>
      </c>
      <c r="B611" s="42" t="s">
        <v>131</v>
      </c>
      <c r="C611" s="43">
        <v>7306</v>
      </c>
      <c r="D611" s="41"/>
      <c r="E611" s="41">
        <v>2215</v>
      </c>
      <c r="F611" s="42" t="s">
        <v>485</v>
      </c>
      <c r="G611" s="44" t="s">
        <v>472</v>
      </c>
      <c r="H611" s="24"/>
      <c r="K611" s="25"/>
      <c r="L611" s="10" t="str">
        <f>IFERROR(VLOOKUP(J611,'Produtos RA2018'!$C$2:$D$428,2,FALSE),"")</f>
        <v/>
      </c>
      <c r="M611" s="10" t="str">
        <f t="shared" si="21"/>
        <v>OUTROS DESCONTOS</v>
      </c>
      <c r="O611" s="8" t="str">
        <f t="shared" si="22"/>
        <v>PRDDES</v>
      </c>
    </row>
    <row r="612" spans="1:15" x14ac:dyDescent="0.25">
      <c r="A612" s="41">
        <v>509</v>
      </c>
      <c r="B612" s="42" t="s">
        <v>131</v>
      </c>
      <c r="C612" s="43">
        <v>7306</v>
      </c>
      <c r="D612" s="41"/>
      <c r="E612" s="41"/>
      <c r="F612" s="42" t="s">
        <v>486</v>
      </c>
      <c r="G612" s="45" t="s">
        <v>487</v>
      </c>
      <c r="H612" s="24"/>
      <c r="K612" s="25"/>
      <c r="L612" s="10" t="str">
        <f>IFERROR(VLOOKUP(J612,'Produtos RA2018'!$C$2:$D$428,2,FALSE),"")</f>
        <v/>
      </c>
      <c r="M612" s="10" t="str">
        <f t="shared" si="21"/>
        <v>INDEMINIZAÇÕES DE SEGUROS</v>
      </c>
      <c r="O612" s="8" t="str">
        <f t="shared" si="22"/>
        <v>INDSEG</v>
      </c>
    </row>
    <row r="613" spans="1:15" x14ac:dyDescent="0.25">
      <c r="A613" s="41">
        <v>509</v>
      </c>
      <c r="B613" s="42" t="s">
        <v>131</v>
      </c>
      <c r="C613" s="43">
        <v>7306</v>
      </c>
      <c r="D613" s="41"/>
      <c r="E613" s="41"/>
      <c r="F613" s="42" t="s">
        <v>488</v>
      </c>
      <c r="G613" s="45" t="s">
        <v>489</v>
      </c>
      <c r="H613" s="24"/>
      <c r="K613" s="25"/>
      <c r="L613" s="10" t="str">
        <f>IFERROR(VLOOKUP(J613,'Produtos RA2018'!$C$2:$D$428,2,FALSE),"")</f>
        <v/>
      </c>
      <c r="M613" s="10" t="str">
        <f t="shared" si="21"/>
        <v>SUBPRODUTOS</v>
      </c>
      <c r="O613" s="8" t="str">
        <f t="shared" si="22"/>
        <v>SUBPROD</v>
      </c>
    </row>
    <row r="614" spans="1:15" x14ac:dyDescent="0.25">
      <c r="A614" s="8">
        <v>576</v>
      </c>
      <c r="B614" s="10" t="s">
        <v>132</v>
      </c>
      <c r="C614" s="24">
        <v>7306</v>
      </c>
      <c r="E614" s="8">
        <v>414</v>
      </c>
      <c r="F614" s="10" t="s">
        <v>157</v>
      </c>
      <c r="G614" s="10">
        <v>414</v>
      </c>
      <c r="H614" s="24">
        <v>7306</v>
      </c>
      <c r="J614" s="70">
        <v>106900000</v>
      </c>
      <c r="K614" s="25"/>
      <c r="L614" s="10" t="str">
        <f>IFERROR(VLOOKUP(J614,'Produtos RA2018'!$C$2:$D$428,2,FALSE),"")</f>
        <v/>
      </c>
      <c r="M614" s="10" t="str">
        <f t="shared" si="21"/>
        <v>BICHOS-DA-SEDA</v>
      </c>
      <c r="O614" s="8">
        <f t="shared" si="22"/>
        <v>414</v>
      </c>
    </row>
    <row r="615" spans="1:15" x14ac:dyDescent="0.25">
      <c r="A615" s="8">
        <v>576</v>
      </c>
      <c r="B615" s="10" t="s">
        <v>132</v>
      </c>
      <c r="C615" s="24">
        <v>7306</v>
      </c>
      <c r="E615" s="8">
        <v>642</v>
      </c>
      <c r="F615" s="10" t="s">
        <v>102</v>
      </c>
      <c r="G615" s="10">
        <v>642</v>
      </c>
      <c r="H615" s="24">
        <v>7306</v>
      </c>
      <c r="J615" s="70">
        <v>307600000</v>
      </c>
      <c r="K615" s="25"/>
      <c r="L615" s="10" t="str">
        <f>IFERROR(VLOOKUP(J615,'Produtos RA2018'!$C$2:$D$428,2,FALSE),"")</f>
        <v>CARACOIS TERRESTRES</v>
      </c>
      <c r="M615" s="10" t="str">
        <f t="shared" si="21"/>
        <v>CARACOIS TERRESTRES</v>
      </c>
      <c r="O615" s="8">
        <f t="shared" si="22"/>
        <v>642</v>
      </c>
    </row>
    <row r="616" spans="1:15" x14ac:dyDescent="0.25">
      <c r="A616" s="8">
        <v>576</v>
      </c>
      <c r="B616" s="10" t="s">
        <v>132</v>
      </c>
      <c r="C616" s="24">
        <v>7306</v>
      </c>
      <c r="E616" s="8">
        <v>644</v>
      </c>
      <c r="F616" s="10" t="s">
        <v>103</v>
      </c>
      <c r="G616" s="10">
        <v>644</v>
      </c>
      <c r="H616" s="24">
        <v>7306</v>
      </c>
      <c r="J616" s="70">
        <v>208902000</v>
      </c>
      <c r="K616" s="25">
        <v>43867.515960648103</v>
      </c>
      <c r="L616" s="10" t="str">
        <f>IFERROR(VLOOKUP(J616,'Produtos RA2018'!$C$2:$D$428,2,FALSE),"")</f>
        <v>CARNE DE CODORNIZ</v>
      </c>
      <c r="M616" s="10" t="str">
        <f t="shared" si="21"/>
        <v>CARNE DE CODORNIZ</v>
      </c>
      <c r="O616" s="8">
        <f t="shared" si="22"/>
        <v>644</v>
      </c>
    </row>
    <row r="617" spans="1:15" x14ac:dyDescent="0.25">
      <c r="A617" s="8">
        <v>576</v>
      </c>
      <c r="B617" s="10" t="s">
        <v>132</v>
      </c>
      <c r="C617" s="24">
        <v>7306</v>
      </c>
      <c r="E617" s="8">
        <v>643</v>
      </c>
      <c r="F617" s="10" t="s">
        <v>104</v>
      </c>
      <c r="G617" s="10">
        <v>643</v>
      </c>
      <c r="H617" s="24">
        <v>7306</v>
      </c>
      <c r="J617" s="70">
        <v>208901000</v>
      </c>
      <c r="K617" s="25">
        <v>43867.515960648103</v>
      </c>
      <c r="L617" s="10" t="str">
        <f>IFERROR(VLOOKUP(J617,'Produtos RA2018'!$C$2:$D$428,2,FALSE),"")</f>
        <v>CARNE DE POMBO</v>
      </c>
      <c r="M617" s="10" t="str">
        <f t="shared" si="21"/>
        <v>CARNE DE POMBO</v>
      </c>
      <c r="O617" s="8">
        <f t="shared" si="22"/>
        <v>643</v>
      </c>
    </row>
    <row r="618" spans="1:15" x14ac:dyDescent="0.25">
      <c r="A618" s="8">
        <v>576</v>
      </c>
      <c r="B618" s="10" t="s">
        <v>132</v>
      </c>
      <c r="C618" s="24">
        <v>7306</v>
      </c>
      <c r="E618" s="8">
        <v>601</v>
      </c>
      <c r="F618" s="10" t="s">
        <v>37</v>
      </c>
      <c r="G618" s="10">
        <v>601</v>
      </c>
      <c r="H618" s="24">
        <v>7306</v>
      </c>
      <c r="J618" s="70">
        <v>511998500</v>
      </c>
      <c r="K618" s="25">
        <v>43867.515960648103</v>
      </c>
      <c r="L618" s="10" t="str">
        <f>IFERROR(VLOOKUP(J618,'Produtos RA2018'!$C$2:$D$428,2,FALSE),"")</f>
        <v>OVOS DE BICHO-DA-SEDA</v>
      </c>
      <c r="M618" s="10" t="str">
        <f t="shared" si="21"/>
        <v>OVOS DE BICHO-DA-SEDA</v>
      </c>
      <c r="O618" s="8">
        <f t="shared" si="22"/>
        <v>601</v>
      </c>
    </row>
    <row r="619" spans="1:15" x14ac:dyDescent="0.25">
      <c r="A619" s="41">
        <v>576</v>
      </c>
      <c r="B619" s="42" t="s">
        <v>132</v>
      </c>
      <c r="C619" s="43">
        <v>7306</v>
      </c>
      <c r="D619" s="41"/>
      <c r="E619" s="41">
        <v>2214</v>
      </c>
      <c r="F619" s="42" t="s">
        <v>170</v>
      </c>
      <c r="G619" s="44" t="s">
        <v>473</v>
      </c>
      <c r="H619" s="24"/>
      <c r="K619" s="25">
        <v>43867.515960648103</v>
      </c>
      <c r="L619" s="10" t="str">
        <f>IFERROR(VLOOKUP(J619,'Produtos RA2018'!$C$2:$D$428,2,FALSE),"")</f>
        <v/>
      </c>
      <c r="M619" s="10" t="str">
        <f t="shared" si="21"/>
        <v>DEVOLUÇÕES</v>
      </c>
      <c r="O619" s="8" t="str">
        <f t="shared" si="22"/>
        <v>PRDDEV</v>
      </c>
    </row>
    <row r="620" spans="1:15" x14ac:dyDescent="0.25">
      <c r="A620" s="41">
        <v>576</v>
      </c>
      <c r="B620" s="42" t="s">
        <v>132</v>
      </c>
      <c r="C620" s="43">
        <v>7306</v>
      </c>
      <c r="D620" s="41"/>
      <c r="E620" s="41">
        <v>2216</v>
      </c>
      <c r="F620" s="42" t="s">
        <v>484</v>
      </c>
      <c r="G620" s="44" t="s">
        <v>471</v>
      </c>
      <c r="H620" s="24"/>
      <c r="K620" s="25">
        <v>43867.515960648103</v>
      </c>
      <c r="L620" s="10" t="str">
        <f>IFERROR(VLOOKUP(J620,'Produtos RA2018'!$C$2:$D$428,2,FALSE),"")</f>
        <v/>
      </c>
      <c r="M620" s="10" t="str">
        <f t="shared" si="21"/>
        <v>DESCONTOS e ABATIMENTOS</v>
      </c>
      <c r="O620" s="8" t="str">
        <f t="shared" si="22"/>
        <v>PRDABA</v>
      </c>
    </row>
    <row r="621" spans="1:15" x14ac:dyDescent="0.25">
      <c r="A621" s="41">
        <v>576</v>
      </c>
      <c r="B621" s="42" t="s">
        <v>132</v>
      </c>
      <c r="C621" s="43">
        <v>7306</v>
      </c>
      <c r="D621" s="41"/>
      <c r="E621" s="41">
        <v>2215</v>
      </c>
      <c r="F621" s="42" t="s">
        <v>485</v>
      </c>
      <c r="G621" s="44" t="s">
        <v>472</v>
      </c>
      <c r="H621" s="24"/>
      <c r="K621" s="25">
        <v>43867.515972222202</v>
      </c>
      <c r="L621" s="10" t="str">
        <f>IFERROR(VLOOKUP(J621,'Produtos RA2018'!$C$2:$D$428,2,FALSE),"")</f>
        <v/>
      </c>
      <c r="M621" s="10" t="str">
        <f t="shared" si="21"/>
        <v>OUTROS DESCONTOS</v>
      </c>
      <c r="O621" s="8" t="str">
        <f t="shared" si="22"/>
        <v>PRDDES</v>
      </c>
    </row>
    <row r="622" spans="1:15" x14ac:dyDescent="0.25">
      <c r="A622" s="41">
        <v>576</v>
      </c>
      <c r="B622" s="42" t="s">
        <v>132</v>
      </c>
      <c r="C622" s="43">
        <v>7306</v>
      </c>
      <c r="D622" s="41"/>
      <c r="E622" s="41"/>
      <c r="F622" s="42" t="s">
        <v>486</v>
      </c>
      <c r="G622" s="45" t="s">
        <v>487</v>
      </c>
      <c r="H622" s="24"/>
      <c r="K622" s="25">
        <v>43867.515972222202</v>
      </c>
      <c r="L622" s="10" t="str">
        <f>IFERROR(VLOOKUP(J622,'Produtos RA2018'!$C$2:$D$428,2,FALSE),"")</f>
        <v/>
      </c>
      <c r="M622" s="10" t="str">
        <f t="shared" si="21"/>
        <v>INDEMINIZAÇÕES DE SEGUROS</v>
      </c>
      <c r="O622" s="8" t="str">
        <f t="shared" si="22"/>
        <v>INDSEG</v>
      </c>
    </row>
    <row r="623" spans="1:15" x14ac:dyDescent="0.25">
      <c r="A623" s="41">
        <v>576</v>
      </c>
      <c r="B623" s="42" t="s">
        <v>132</v>
      </c>
      <c r="C623" s="43">
        <v>7306</v>
      </c>
      <c r="D623" s="41"/>
      <c r="E623" s="41"/>
      <c r="F623" s="42" t="s">
        <v>488</v>
      </c>
      <c r="G623" s="45" t="s">
        <v>489</v>
      </c>
      <c r="H623" s="24"/>
      <c r="K623" s="25">
        <v>42307.491458333301</v>
      </c>
      <c r="L623" s="10" t="str">
        <f>IFERROR(VLOOKUP(J623,'Produtos RA2018'!$C$2:$D$428,2,FALSE),"")</f>
        <v/>
      </c>
      <c r="M623" s="10" t="str">
        <f t="shared" si="21"/>
        <v>SUBPRODUTOS</v>
      </c>
      <c r="O623" s="8" t="str">
        <f t="shared" si="22"/>
        <v>SUBPROD</v>
      </c>
    </row>
    <row r="624" spans="1:15" x14ac:dyDescent="0.25">
      <c r="A624" s="8">
        <v>935</v>
      </c>
      <c r="B624" s="10" t="s">
        <v>161</v>
      </c>
      <c r="C624" s="24">
        <v>7306</v>
      </c>
      <c r="E624" s="8">
        <v>687</v>
      </c>
      <c r="F624" s="10" t="s">
        <v>429</v>
      </c>
      <c r="G624" s="10">
        <v>687</v>
      </c>
      <c r="H624" s="24">
        <v>7306</v>
      </c>
      <c r="J624" s="70">
        <v>1214909003</v>
      </c>
      <c r="K624" s="25">
        <v>42307.4914699074</v>
      </c>
      <c r="L624" s="10" t="str">
        <f>IFERROR(VLOOKUP(J624,'Produtos RA2018'!$C$2:$D$428,2,FALSE),"")</f>
        <v/>
      </c>
      <c r="M624" s="10" t="str">
        <f t="shared" si="21"/>
        <v>SANFENO</v>
      </c>
      <c r="O624" s="8">
        <f t="shared" si="22"/>
        <v>687</v>
      </c>
    </row>
    <row r="625" spans="1:15" x14ac:dyDescent="0.25">
      <c r="A625" s="8">
        <v>935</v>
      </c>
      <c r="B625" s="10" t="s">
        <v>161</v>
      </c>
      <c r="C625" s="24">
        <v>7306</v>
      </c>
      <c r="E625" s="8">
        <v>686</v>
      </c>
      <c r="F625" s="10" t="s">
        <v>430</v>
      </c>
      <c r="G625" s="10">
        <v>686</v>
      </c>
      <c r="H625" s="24">
        <v>7306</v>
      </c>
      <c r="J625" s="70">
        <v>1214909002</v>
      </c>
      <c r="K625" s="25">
        <v>43867.516018518501</v>
      </c>
      <c r="L625" s="10" t="str">
        <f>IFERROR(VLOOKUP(J625,'Produtos RA2018'!$C$2:$D$428,2,FALSE),"")</f>
        <v/>
      </c>
      <c r="M625" s="10" t="str">
        <f t="shared" si="21"/>
        <v>TREVO</v>
      </c>
      <c r="O625" s="8">
        <f t="shared" si="22"/>
        <v>686</v>
      </c>
    </row>
    <row r="626" spans="1:15" ht="33.75" x14ac:dyDescent="0.25">
      <c r="A626" s="8">
        <v>935</v>
      </c>
      <c r="B626" s="10" t="s">
        <v>161</v>
      </c>
      <c r="C626" s="24">
        <v>7306</v>
      </c>
      <c r="E626" s="8">
        <v>125</v>
      </c>
      <c r="F626" s="10" t="s">
        <v>11</v>
      </c>
      <c r="G626" s="10">
        <v>125</v>
      </c>
      <c r="H626" s="24">
        <v>7306</v>
      </c>
      <c r="J626" s="70">
        <v>2207200000</v>
      </c>
      <c r="K626" s="25">
        <v>43867.516053240703</v>
      </c>
      <c r="L626" s="10" t="str">
        <f>IFERROR(VLOOKUP(J626,'Produtos RA2018'!$C$2:$D$428,2,FALSE),"")</f>
        <v>ÁLCOOL ETÍLICO E AGUARDENTES, DESNATURADOS, COM QUALQUER TEOR ALCOÓLICO</v>
      </c>
      <c r="M626" s="10" t="str">
        <f t="shared" si="21"/>
        <v>ÁLCOOL ETÍLICO E AGUARDENTES, DESNATURADOS, COM QUALQUER TEOR ALCOÓLICO</v>
      </c>
      <c r="O626" s="8">
        <f t="shared" si="22"/>
        <v>125</v>
      </c>
    </row>
    <row r="627" spans="1:15" ht="22.5" x14ac:dyDescent="0.25">
      <c r="A627" s="8">
        <v>935</v>
      </c>
      <c r="B627" s="10" t="s">
        <v>161</v>
      </c>
      <c r="C627" s="24">
        <v>7306</v>
      </c>
      <c r="E627" s="8">
        <v>170</v>
      </c>
      <c r="F627" s="10" t="s">
        <v>12</v>
      </c>
      <c r="G627" s="10">
        <v>170</v>
      </c>
      <c r="H627" s="24">
        <v>7306</v>
      </c>
      <c r="J627" s="70">
        <v>2207100000</v>
      </c>
      <c r="K627" s="25">
        <v>43867.516053240703</v>
      </c>
      <c r="L627" s="10" t="str">
        <f>IFERROR(VLOOKUP(J627,'Produtos RA2018'!$C$2:$D$428,2,FALSE),"")</f>
        <v>ÁLCOOL ETÍLICO NÃO DESNATURADO, COM UM TEOR ALCOÓLICO EM VOLUME = &gt; 80% VOL</v>
      </c>
      <c r="M627" s="10" t="str">
        <f t="shared" si="21"/>
        <v>ÁLCOOL ETÍLICO NÃO DESNATURADO, COM UM TEOR ALCOÓLICO EM VOLUME = &gt; 80% VOL</v>
      </c>
      <c r="O627" s="8">
        <f t="shared" si="22"/>
        <v>170</v>
      </c>
    </row>
    <row r="628" spans="1:15" ht="45" x14ac:dyDescent="0.25">
      <c r="A628" s="8">
        <v>935</v>
      </c>
      <c r="B628" s="10" t="s">
        <v>161</v>
      </c>
      <c r="C628" s="24">
        <v>7306</v>
      </c>
      <c r="E628" s="8">
        <v>413</v>
      </c>
      <c r="F628" s="10" t="s">
        <v>13</v>
      </c>
      <c r="G628" s="10">
        <v>413</v>
      </c>
      <c r="H628" s="24">
        <v>7306</v>
      </c>
      <c r="J628" s="70">
        <v>2208909100</v>
      </c>
      <c r="K628" s="25">
        <v>43867.516064814801</v>
      </c>
      <c r="L628" s="10" t="str">
        <f>IFERROR(VLOOKUP(J628,'Produtos RA2018'!$C$2:$D$428,2,FALSE),"")</f>
        <v>ÁLCOOL ETÍLICO, NÃO DESNATURADO, DE TEOR ALCOÓLICO EM VOLUME &lt; 80% VOL, APRESENTADO EM RECIPIENTES DE CAPACIDADE = &lt; 2 L</v>
      </c>
      <c r="M628" s="10" t="str">
        <f t="shared" si="21"/>
        <v>ÁLCOOL ETÍLICO, NÃO DESNATURADO, DE TEOR ALCOÓLICO EM VOLUME &lt; 80% VOL, APRESENTADO EM RECIPIENTES DE CAPACIDADE = &lt; 2 L</v>
      </c>
      <c r="O628" s="8">
        <f t="shared" si="22"/>
        <v>413</v>
      </c>
    </row>
    <row r="629" spans="1:15" ht="45" x14ac:dyDescent="0.25">
      <c r="A629" s="8">
        <v>935</v>
      </c>
      <c r="B629" s="10" t="s">
        <v>161</v>
      </c>
      <c r="C629" s="24">
        <v>7306</v>
      </c>
      <c r="E629" s="8">
        <v>375</v>
      </c>
      <c r="F629" s="10" t="s">
        <v>14</v>
      </c>
      <c r="G629" s="10">
        <v>375</v>
      </c>
      <c r="H629" s="24">
        <v>7306</v>
      </c>
      <c r="J629" s="70">
        <v>2208909900</v>
      </c>
      <c r="K629" s="25">
        <v>43867.516064814801</v>
      </c>
      <c r="L629" s="10" t="str">
        <f>IFERROR(VLOOKUP(J629,'Produtos RA2018'!$C$2:$D$428,2,FALSE),"")</f>
        <v/>
      </c>
      <c r="M629" s="10" t="str">
        <f t="shared" si="21"/>
        <v>ÁLCOOL ETÍLICO, NÃO DESNATURADO, DE TEOR ALCOÓLICO EM VOLUME &lt; 80% VOL, APRESENTADO EM RECIPIENTES DE CAPACIDADE &gt; 2 L</v>
      </c>
      <c r="O629" s="8">
        <f t="shared" si="22"/>
        <v>375</v>
      </c>
    </row>
    <row r="630" spans="1:15" ht="22.5" x14ac:dyDescent="0.25">
      <c r="A630" s="8">
        <v>935</v>
      </c>
      <c r="B630" s="10" t="s">
        <v>161</v>
      </c>
      <c r="C630" s="24">
        <v>7306</v>
      </c>
      <c r="E630" s="8">
        <v>355</v>
      </c>
      <c r="F630" s="10" t="s">
        <v>431</v>
      </c>
      <c r="G630" s="10">
        <v>355</v>
      </c>
      <c r="H630" s="24">
        <v>7306</v>
      </c>
      <c r="J630" s="70">
        <v>1006101000</v>
      </c>
      <c r="K630" s="25">
        <v>43867.516064814801</v>
      </c>
      <c r="L630" s="10" t="str">
        <f>IFERROR(VLOOKUP(J630,'Produtos RA2018'!$C$2:$D$428,2,FALSE),"")</f>
        <v/>
      </c>
      <c r="M630" s="10" t="str">
        <f t="shared" si="21"/>
        <v>ARROZ COM CASCA (ARROZ PADDY), PARA SEMENTEIRA</v>
      </c>
      <c r="O630" s="8">
        <f t="shared" si="22"/>
        <v>355</v>
      </c>
    </row>
    <row r="631" spans="1:15" ht="22.5" x14ac:dyDescent="0.25">
      <c r="A631" s="8">
        <v>935</v>
      </c>
      <c r="B631" s="10" t="s">
        <v>161</v>
      </c>
      <c r="C631" s="24">
        <v>7306</v>
      </c>
      <c r="E631" s="8">
        <v>280</v>
      </c>
      <c r="F631" s="10" t="s">
        <v>9</v>
      </c>
      <c r="G631" s="10">
        <v>280</v>
      </c>
      <c r="H631" s="24">
        <v>7306</v>
      </c>
      <c r="J631" s="70">
        <v>1212910000</v>
      </c>
      <c r="K631" s="25">
        <v>43867.516064814801</v>
      </c>
      <c r="L631" s="10" t="str">
        <f>IFERROR(VLOOKUP(J631,'Produtos RA2018'!$C$2:$D$428,2,FALSE),"")</f>
        <v>BETERRABA SACARINA, FRESCA, REFRIGERADA, CONGELADA OU SECA, MESMO EM PÓ</v>
      </c>
      <c r="M631" s="10" t="str">
        <f t="shared" si="21"/>
        <v>BETERRABA SACARINA, FRESCA, REFRIGERADA, CONGELADA OU SECA, MESMO EM PÓ</v>
      </c>
      <c r="O631" s="8">
        <f t="shared" si="22"/>
        <v>280</v>
      </c>
    </row>
    <row r="632" spans="1:15" ht="22.5" x14ac:dyDescent="0.25">
      <c r="A632" s="8">
        <v>935</v>
      </c>
      <c r="B632" s="10" t="s">
        <v>161</v>
      </c>
      <c r="C632" s="24">
        <v>7306</v>
      </c>
      <c r="E632" s="8">
        <v>196</v>
      </c>
      <c r="F632" s="10" t="s">
        <v>10</v>
      </c>
      <c r="G632" s="10">
        <v>196</v>
      </c>
      <c r="H632" s="24">
        <v>7306</v>
      </c>
      <c r="J632" s="70">
        <v>1212930000</v>
      </c>
      <c r="K632" s="25">
        <v>43867.516064814801</v>
      </c>
      <c r="L632" s="10" t="str">
        <f>IFERROR(VLOOKUP(J632,'Produtos RA2018'!$C$2:$D$428,2,FALSE),"")</f>
        <v>CANA-DE-AÇÚCAR, FRESCA, REFRIGERADA, CONGELADA OU SECA, MESMO EM PÓ</v>
      </c>
      <c r="M632" s="10" t="str">
        <f t="shared" si="21"/>
        <v>CANA-DE-AÇÚCAR, FRESCA, REFRIGERADA, CONGELADA OU SECA, MESMO EM PÓ</v>
      </c>
      <c r="O632" s="8">
        <f t="shared" si="22"/>
        <v>196</v>
      </c>
    </row>
    <row r="633" spans="1:15" ht="45" x14ac:dyDescent="0.25">
      <c r="A633" s="8">
        <v>935</v>
      </c>
      <c r="B633" s="10" t="s">
        <v>161</v>
      </c>
      <c r="C633" s="24">
        <v>7306</v>
      </c>
      <c r="E633" s="8">
        <v>357</v>
      </c>
      <c r="F633" s="10" t="s">
        <v>94</v>
      </c>
      <c r="G633" s="10">
        <v>357</v>
      </c>
      <c r="H633" s="24">
        <v>7306</v>
      </c>
      <c r="J633" s="70">
        <v>5302000000</v>
      </c>
      <c r="K633" s="25">
        <v>43867.516064814801</v>
      </c>
      <c r="L633" s="10" t="str">
        <f>IFERROR(VLOOKUP(J633,'Produtos RA2018'!$C$2:$D$428,2,FALSE),"")</f>
        <v>CÂNHAMO (CANNABIS SATIVA L.), EM BRUTO OU TRABALHADO MAS NÃO FIADO; ESTOPAS E DESPERDÍCIOS DE CÂNHAMO, INCLUÍDOS OS DESPERDÍCIOS DE FIOS E FIAPOS</v>
      </c>
      <c r="M633" s="10" t="str">
        <f t="shared" si="21"/>
        <v>CÂNHAMO (CANNABIS SATIVA L.), EM BRUTO OU TRABALHADO MAS NÃO FIADO; ESTOPAS E DESPERDÍCIOS DE CÂNHAMO, INCLUÍDOS OS DESPERDÍCIOS DE FIOS E FIAPOS</v>
      </c>
      <c r="O633" s="8">
        <f t="shared" si="22"/>
        <v>357</v>
      </c>
    </row>
    <row r="634" spans="1:15" x14ac:dyDescent="0.25">
      <c r="A634" s="8">
        <v>935</v>
      </c>
      <c r="B634" s="10" t="s">
        <v>161</v>
      </c>
      <c r="C634" s="24">
        <v>7306</v>
      </c>
      <c r="E634" s="8">
        <v>157</v>
      </c>
      <c r="F634" s="10" t="s">
        <v>432</v>
      </c>
      <c r="G634" s="10">
        <v>157</v>
      </c>
      <c r="H634" s="24">
        <v>7306</v>
      </c>
      <c r="J634" s="70">
        <v>1210000000</v>
      </c>
      <c r="K634" s="25">
        <v>43867.516064814801</v>
      </c>
      <c r="L634" s="10" t="str">
        <f>IFERROR(VLOOKUP(J634,'Produtos RA2018'!$C$2:$D$428,2,FALSE),"")</f>
        <v/>
      </c>
      <c r="M634" s="10" t="str">
        <f t="shared" si="21"/>
        <v>CONES DE LÚPULO, FRESCOS OU SECOS</v>
      </c>
      <c r="O634" s="8">
        <f t="shared" si="22"/>
        <v>157</v>
      </c>
    </row>
    <row r="635" spans="1:15" x14ac:dyDescent="0.25">
      <c r="A635" s="8">
        <v>935</v>
      </c>
      <c r="B635" s="10" t="s">
        <v>161</v>
      </c>
      <c r="C635" s="24">
        <v>7306</v>
      </c>
      <c r="E635" s="8">
        <v>689</v>
      </c>
      <c r="F635" s="10" t="s">
        <v>433</v>
      </c>
      <c r="G635" s="10">
        <v>689</v>
      </c>
      <c r="H635" s="24">
        <v>7306</v>
      </c>
      <c r="J635" s="70">
        <v>1214909005</v>
      </c>
      <c r="K635" s="25">
        <v>43867.516087962998</v>
      </c>
      <c r="L635" s="10" t="str">
        <f>IFERROR(VLOOKUP(J635,'Produtos RA2018'!$C$2:$D$428,2,FALSE),"")</f>
        <v/>
      </c>
      <c r="M635" s="10" t="str">
        <f t="shared" si="21"/>
        <v>ERVILHACA</v>
      </c>
      <c r="O635" s="8">
        <f t="shared" si="22"/>
        <v>689</v>
      </c>
    </row>
    <row r="636" spans="1:15" ht="22.5" x14ac:dyDescent="0.25">
      <c r="A636" s="8">
        <v>935</v>
      </c>
      <c r="B636" s="10" t="s">
        <v>161</v>
      </c>
      <c r="C636" s="24">
        <v>7306</v>
      </c>
      <c r="E636" s="8">
        <v>311</v>
      </c>
      <c r="F636" s="10" t="s">
        <v>108</v>
      </c>
      <c r="G636" s="10">
        <v>311</v>
      </c>
      <c r="H636" s="24">
        <v>7306</v>
      </c>
      <c r="J636" s="70">
        <v>713101000</v>
      </c>
      <c r="K636" s="25">
        <v>43867.516099537002</v>
      </c>
      <c r="L636" s="10" t="str">
        <f>IFERROR(VLOOKUP(J636,'Produtos RA2018'!$C$2:$D$428,2,FALSE),"")</f>
        <v>ERVILHAS "PISUM SATIVUM", SECAS, EM GRÃO, PARA SEMENTEIRA,</v>
      </c>
      <c r="M636" s="10" t="str">
        <f t="shared" si="21"/>
        <v>ERVILHAS "PISUM SATIVUM", SECAS, EM GRÃO, PARA SEMENTEIRA,</v>
      </c>
      <c r="O636" s="8">
        <f t="shared" si="22"/>
        <v>311</v>
      </c>
    </row>
    <row r="637" spans="1:15" x14ac:dyDescent="0.25">
      <c r="A637" s="8">
        <v>935</v>
      </c>
      <c r="B637" s="10" t="s">
        <v>161</v>
      </c>
      <c r="C637" s="24">
        <v>7306</v>
      </c>
      <c r="E637" s="8">
        <v>353</v>
      </c>
      <c r="F637" s="10" t="s">
        <v>109</v>
      </c>
      <c r="G637" s="10">
        <v>353</v>
      </c>
      <c r="H637" s="24">
        <v>7306</v>
      </c>
      <c r="J637" s="70">
        <v>1001911000</v>
      </c>
      <c r="K637" s="25">
        <v>43867.516099537002</v>
      </c>
      <c r="L637" s="10" t="str">
        <f>IFERROR(VLOOKUP(J637,'Produtos RA2018'!$C$2:$D$428,2,FALSE),"")</f>
        <v>ESPELTA, PARA SEMENTEIRA</v>
      </c>
      <c r="M637" s="10" t="str">
        <f t="shared" si="21"/>
        <v>ESPELTA, PARA SEMENTEIRA</v>
      </c>
      <c r="O637" s="8">
        <f t="shared" si="22"/>
        <v>353</v>
      </c>
    </row>
    <row r="638" spans="1:15" ht="45" x14ac:dyDescent="0.25">
      <c r="A638" s="8">
        <v>935</v>
      </c>
      <c r="B638" s="10" t="s">
        <v>161</v>
      </c>
      <c r="C638" s="24">
        <v>7306</v>
      </c>
      <c r="E638" s="8">
        <v>198</v>
      </c>
      <c r="F638" s="10" t="s">
        <v>65</v>
      </c>
      <c r="G638" s="10">
        <v>198</v>
      </c>
      <c r="H638" s="24">
        <v>7306</v>
      </c>
      <c r="J638" s="70">
        <v>713500000</v>
      </c>
      <c r="K638" s="25">
        <v>43867.516099537002</v>
      </c>
      <c r="L638" s="10" t="str">
        <f>IFERROR(VLOOKUP(J638,'Produtos RA2018'!$C$2:$D$428,2,FALSE),"")</f>
        <v>FAVAS "VICIA FABA VAR. MAJOR " E FAVA FORRAGEIRA "VICIA FABA VAR. EQUINA, VICIA FABA VAR. MINOR", SECAS, EM GRÃO, MESMO PELADAS OU PARTIDAS</v>
      </c>
      <c r="M638" s="10" t="str">
        <f t="shared" si="21"/>
        <v>FAVAS "VICIA FABA VAR. MAJOR " E FAVA FORRAGEIRA "VICIA FABA VAR. EQUINA, VICIA FABA VAR. MINOR", SECAS, EM GRÃO, MESMO PELADAS OU PARTIDAS</v>
      </c>
      <c r="O638" s="8">
        <f t="shared" si="22"/>
        <v>198</v>
      </c>
    </row>
    <row r="639" spans="1:15" ht="22.5" x14ac:dyDescent="0.25">
      <c r="A639" s="8">
        <v>935</v>
      </c>
      <c r="B639" s="10" t="s">
        <v>161</v>
      </c>
      <c r="C639" s="24">
        <v>7306</v>
      </c>
      <c r="E639" s="8">
        <v>313</v>
      </c>
      <c r="F639" s="10" t="s">
        <v>110</v>
      </c>
      <c r="G639" s="10">
        <v>313</v>
      </c>
      <c r="H639" s="24">
        <v>7306</v>
      </c>
      <c r="J639" s="70">
        <v>713331000</v>
      </c>
      <c r="K639" s="25">
        <v>43867.516099537002</v>
      </c>
      <c r="L639" s="10" t="str">
        <f>IFERROR(VLOOKUP(J639,'Produtos RA2018'!$C$2:$D$428,2,FALSE),"")</f>
        <v>FEIJÃO COMUM "PHASEOLUS VULGARIS" SECO, EM GRÃO, PARA SEMENTEIRA</v>
      </c>
      <c r="M639" s="10" t="str">
        <f t="shared" si="21"/>
        <v>FEIJÃO COMUM "PHASEOLUS VULGARIS" SECO, EM GRÃO, PARA SEMENTEIRA</v>
      </c>
      <c r="O639" s="8">
        <f t="shared" si="22"/>
        <v>313</v>
      </c>
    </row>
    <row r="640" spans="1:15" ht="33.75" x14ac:dyDescent="0.25">
      <c r="A640" s="8">
        <v>935</v>
      </c>
      <c r="B640" s="10" t="s">
        <v>161</v>
      </c>
      <c r="C640" s="24">
        <v>7306</v>
      </c>
      <c r="E640" s="8">
        <v>197</v>
      </c>
      <c r="F640" s="10" t="s">
        <v>434</v>
      </c>
      <c r="G640" s="10">
        <v>197</v>
      </c>
      <c r="H640" s="24">
        <v>7306</v>
      </c>
      <c r="J640" s="70">
        <v>713340000</v>
      </c>
      <c r="K640" s="25">
        <v>43867.516111111101</v>
      </c>
      <c r="L640" s="10" t="str">
        <f>IFERROR(VLOOKUP(J640,'Produtos RA2018'!$C$2:$D$428,2,FALSE),"")</f>
        <v/>
      </c>
      <c r="M640" s="10" t="str">
        <f t="shared" si="21"/>
        <v>FEIJÃO-BAMBARA (VIGNA SUBTERRANAE OU VOANDZEIA SUBTERRANAE), SECO, EM GRÃO, MESMO PELADO OU PARTIDO</v>
      </c>
      <c r="O640" s="8">
        <f t="shared" si="22"/>
        <v>197</v>
      </c>
    </row>
    <row r="641" spans="1:15" ht="22.5" x14ac:dyDescent="0.25">
      <c r="A641" s="8">
        <v>935</v>
      </c>
      <c r="B641" s="10" t="s">
        <v>161</v>
      </c>
      <c r="C641" s="24">
        <v>7306</v>
      </c>
      <c r="E641" s="8">
        <v>351</v>
      </c>
      <c r="F641" s="10" t="s">
        <v>435</v>
      </c>
      <c r="G641" s="10">
        <v>351</v>
      </c>
      <c r="H641" s="24">
        <v>7306</v>
      </c>
      <c r="J641" s="70">
        <v>713390000</v>
      </c>
      <c r="K641" s="25">
        <v>43867.516111111101</v>
      </c>
      <c r="L641" s="10" t="str">
        <f>IFERROR(VLOOKUP(J641,'Produtos RA2018'!$C$2:$D$428,2,FALSE),"")</f>
        <v/>
      </c>
      <c r="M641" s="10" t="str">
        <f t="shared" si="21"/>
        <v>FEIJÃO-FRADINHO (VIGNA UNGUICULATA), SECO, EM GRÃO, MESMO PELADO OU PARTIDO</v>
      </c>
      <c r="O641" s="8">
        <f t="shared" si="22"/>
        <v>351</v>
      </c>
    </row>
    <row r="642" spans="1:15" ht="45" x14ac:dyDescent="0.25">
      <c r="A642" s="8">
        <v>935</v>
      </c>
      <c r="B642" s="10" t="s">
        <v>161</v>
      </c>
      <c r="C642" s="24">
        <v>7306</v>
      </c>
      <c r="E642" s="8">
        <v>312</v>
      </c>
      <c r="F642" s="10" t="s">
        <v>111</v>
      </c>
      <c r="G642" s="10">
        <v>312</v>
      </c>
      <c r="H642" s="24">
        <v>7306</v>
      </c>
      <c r="J642" s="70">
        <v>713310000</v>
      </c>
      <c r="K642" s="25">
        <v>43867.516180555598</v>
      </c>
      <c r="L642" s="10" t="str">
        <f>IFERROR(VLOOKUP(J642,'Produtos RA2018'!$C$2:$D$428,2,FALSE),"")</f>
        <v>FEIJÕES DAS ESPÉCIES VIGNA MUNGO "L.", HEPPER OU VIGNA RADIATA "L.", WILCZEK" SECOS, EM GRÃO, MESMO PELADOS OU PARTIDOS</v>
      </c>
      <c r="M642" s="10" t="str">
        <f t="shared" si="21"/>
        <v>FEIJÕES DAS ESPÉCIES VIGNA MUNGO "L.", HEPPER OU VIGNA RADIATA "L.", WILCZEK" SECOS, EM GRÃO, MESMO PELADOS OU PARTIDOS</v>
      </c>
      <c r="O642" s="8">
        <f t="shared" si="22"/>
        <v>312</v>
      </c>
    </row>
    <row r="643" spans="1:15" ht="22.5" x14ac:dyDescent="0.25">
      <c r="A643" s="8">
        <v>935</v>
      </c>
      <c r="B643" s="10" t="s">
        <v>161</v>
      </c>
      <c r="C643" s="24">
        <v>7306</v>
      </c>
      <c r="E643" s="8">
        <v>153</v>
      </c>
      <c r="F643" s="10" t="s">
        <v>67</v>
      </c>
      <c r="G643" s="10">
        <v>153</v>
      </c>
      <c r="H643" s="24">
        <v>7306</v>
      </c>
      <c r="J643" s="70">
        <v>713200000</v>
      </c>
      <c r="K643" s="25">
        <v>43867.516180555598</v>
      </c>
      <c r="L643" s="10" t="str">
        <f>IFERROR(VLOOKUP(J643,'Produtos RA2018'!$C$2:$D$428,2,FALSE),"")</f>
        <v>GRÃO-DE-BICO, SECO, EM GRÃO, MESMO PELADO OU PARTIDO</v>
      </c>
      <c r="M643" s="10" t="str">
        <f t="shared" si="21"/>
        <v>GRÃO-DE-BICO, SECO, EM GRÃO, MESMO PELADO OU PARTIDO</v>
      </c>
      <c r="O643" s="8">
        <f t="shared" si="22"/>
        <v>153</v>
      </c>
    </row>
    <row r="644" spans="1:15" ht="45" x14ac:dyDescent="0.25">
      <c r="A644" s="8">
        <v>935</v>
      </c>
      <c r="B644" s="10" t="s">
        <v>161</v>
      </c>
      <c r="C644" s="24">
        <v>7306</v>
      </c>
      <c r="E644" s="8">
        <v>314</v>
      </c>
      <c r="F644" s="10" t="s">
        <v>112</v>
      </c>
      <c r="G644" s="10">
        <v>314</v>
      </c>
      <c r="H644" s="24">
        <v>7306</v>
      </c>
      <c r="J644" s="70">
        <v>713900000</v>
      </c>
      <c r="K644" s="25">
        <v>43867.516180555598</v>
      </c>
      <c r="L644" s="10" t="str">
        <f>IFERROR(VLOOKUP(J644,'Produtos RA2018'!$C$2:$D$428,2,FALSE),"")</f>
        <v>LEGUMES DE VAGEM, SECOS, EM GRÃO, MESMO PELADOS OU PARTIDOS (EXCETO ERVILHAS, GRÃO-DE-BICO, FEIJÕES, LENTILHAS, FAVAS E FAVA FORRAGEIRA)</v>
      </c>
      <c r="M644" s="10" t="str">
        <f t="shared" si="21"/>
        <v>LEGUMES DE VAGEM, SECOS, EM GRÃO, MESMO PELADOS OU PARTIDOS (EXCETO ERVILHAS, GRÃO-DE-BICO, FEIJÕES, LENTILHAS, FAVAS E FAVA FORRAGEIRA)</v>
      </c>
      <c r="O644" s="8">
        <f t="shared" si="22"/>
        <v>314</v>
      </c>
    </row>
    <row r="645" spans="1:15" ht="22.5" x14ac:dyDescent="0.25">
      <c r="A645" s="8">
        <v>935</v>
      </c>
      <c r="B645" s="10" t="s">
        <v>161</v>
      </c>
      <c r="C645" s="24">
        <v>7306</v>
      </c>
      <c r="E645" s="8">
        <v>352</v>
      </c>
      <c r="F645" s="10" t="s">
        <v>68</v>
      </c>
      <c r="G645" s="10">
        <v>352</v>
      </c>
      <c r="H645" s="24">
        <v>7306</v>
      </c>
      <c r="J645" s="70">
        <v>713400000</v>
      </c>
      <c r="K645" s="25">
        <v>43867.516192129602</v>
      </c>
      <c r="L645" s="10" t="str">
        <f>IFERROR(VLOOKUP(J645,'Produtos RA2018'!$C$2:$D$428,2,FALSE),"")</f>
        <v>LENTILHAS SECAS, EM GRÃO, MESMO PELADAS OU PARTIDAS</v>
      </c>
      <c r="M645" s="10" t="str">
        <f t="shared" si="21"/>
        <v>LENTILHAS SECAS, EM GRÃO, MESMO PELADAS OU PARTIDAS</v>
      </c>
      <c r="O645" s="8">
        <f t="shared" si="22"/>
        <v>352</v>
      </c>
    </row>
    <row r="646" spans="1:15" ht="33.75" x14ac:dyDescent="0.25">
      <c r="A646" s="8">
        <v>935</v>
      </c>
      <c r="B646" s="10" t="s">
        <v>161</v>
      </c>
      <c r="C646" s="24">
        <v>7306</v>
      </c>
      <c r="E646" s="8">
        <v>203</v>
      </c>
      <c r="F646" s="10" t="s">
        <v>95</v>
      </c>
      <c r="G646" s="10">
        <v>203</v>
      </c>
      <c r="H646" s="24">
        <v>7306</v>
      </c>
      <c r="J646" s="70">
        <v>5301000000</v>
      </c>
      <c r="K646" s="25">
        <v>43867.516192129602</v>
      </c>
      <c r="L646" s="10" t="str">
        <f>IFERROR(VLOOKUP(J646,'Produtos RA2018'!$C$2:$D$428,2,FALSE),"")</f>
        <v>LINHO EM BRUTO OU TRABALHADO MAS NÃO FIADO; ESTOPAS E DESPERDÍCIOS DE LINHO, INCLUÍDOS OS DESPERDÍCIOS DE FIOS E FIAPOS</v>
      </c>
      <c r="M646" s="10" t="str">
        <f t="shared" si="21"/>
        <v>LINHO EM BRUTO OU TRABALHADO MAS NÃO FIADO; ESTOPAS E DESPERDÍCIOS DE LINHO, INCLUÍDOS OS DESPERDÍCIOS DE FIOS E FIAPOS</v>
      </c>
      <c r="O646" s="8">
        <f t="shared" si="22"/>
        <v>203</v>
      </c>
    </row>
    <row r="647" spans="1:15" x14ac:dyDescent="0.25">
      <c r="A647" s="8">
        <v>935</v>
      </c>
      <c r="B647" s="10" t="s">
        <v>161</v>
      </c>
      <c r="C647" s="24">
        <v>7306</v>
      </c>
      <c r="E647" s="8">
        <v>685</v>
      </c>
      <c r="F647" s="10" t="s">
        <v>436</v>
      </c>
      <c r="G647" s="10">
        <v>685</v>
      </c>
      <c r="H647" s="24">
        <v>7306</v>
      </c>
      <c r="J647" s="70">
        <v>1214909001</v>
      </c>
      <c r="K647" s="25">
        <v>43867.516192129602</v>
      </c>
      <c r="L647" s="10" t="str">
        <f>IFERROR(VLOOKUP(J647,'Produtos RA2018'!$C$2:$D$428,2,FALSE),"")</f>
        <v/>
      </c>
      <c r="M647" s="10" t="str">
        <f t="shared" si="21"/>
        <v>LUZERNA</v>
      </c>
      <c r="O647" s="8">
        <f t="shared" si="22"/>
        <v>685</v>
      </c>
    </row>
    <row r="648" spans="1:15" x14ac:dyDescent="0.25">
      <c r="A648" s="8">
        <v>935</v>
      </c>
      <c r="B648" s="10" t="s">
        <v>161</v>
      </c>
      <c r="C648" s="24">
        <v>7306</v>
      </c>
      <c r="E648" s="8">
        <v>152</v>
      </c>
      <c r="F648" s="10" t="s">
        <v>437</v>
      </c>
      <c r="G648" s="10">
        <v>152</v>
      </c>
      <c r="H648" s="24">
        <v>7306</v>
      </c>
      <c r="J648" s="70">
        <v>712901100</v>
      </c>
      <c r="K648" s="25">
        <v>43867.516192129602</v>
      </c>
      <c r="L648" s="10" t="str">
        <f>IFERROR(VLOOKUP(J648,'Produtos RA2018'!$C$2:$D$428,2,FALSE),"")</f>
        <v/>
      </c>
      <c r="M648" s="10" t="str">
        <f t="shared" si="21"/>
        <v>MILHO DOCE HIBRIDO, PARA SEMENTEIRA</v>
      </c>
      <c r="O648" s="8">
        <f t="shared" si="22"/>
        <v>152</v>
      </c>
    </row>
    <row r="649" spans="1:15" x14ac:dyDescent="0.25">
      <c r="A649" s="8">
        <v>935</v>
      </c>
      <c r="B649" s="10" t="s">
        <v>161</v>
      </c>
      <c r="C649" s="24">
        <v>7306</v>
      </c>
      <c r="E649" s="8">
        <v>315</v>
      </c>
      <c r="F649" s="10" t="s">
        <v>438</v>
      </c>
      <c r="G649" s="10">
        <v>315</v>
      </c>
      <c r="H649" s="24">
        <v>7306</v>
      </c>
      <c r="J649" s="70">
        <v>1005100000</v>
      </c>
      <c r="K649" s="25">
        <v>43867.516192129602</v>
      </c>
      <c r="L649" s="10" t="str">
        <f>IFERROR(VLOOKUP(J649,'Produtos RA2018'!$C$2:$D$428,2,FALSE),"")</f>
        <v/>
      </c>
      <c r="M649" s="10" t="str">
        <f t="shared" ref="M649:M712" si="23">IF(L649="",F649,UPPER(L649))</f>
        <v>MILHO HIBRIDO, PARA SEMENTEIRA</v>
      </c>
      <c r="O649" s="8">
        <f t="shared" ref="O649:O712" si="24">G649</f>
        <v>315</v>
      </c>
    </row>
    <row r="650" spans="1:15" x14ac:dyDescent="0.25">
      <c r="A650" s="8">
        <v>935</v>
      </c>
      <c r="B650" s="10" t="s">
        <v>161</v>
      </c>
      <c r="C650" s="24">
        <v>7306</v>
      </c>
      <c r="E650" s="8">
        <v>111</v>
      </c>
      <c r="F650" s="10" t="s">
        <v>113</v>
      </c>
      <c r="G650" s="10">
        <v>111</v>
      </c>
      <c r="H650" s="24">
        <v>7306</v>
      </c>
      <c r="J650" s="70">
        <v>1206001000</v>
      </c>
      <c r="K650" s="25">
        <v>43867.516192129602</v>
      </c>
      <c r="L650" s="10" t="str">
        <f>IFERROR(VLOOKUP(J650,'Produtos RA2018'!$C$2:$D$428,2,FALSE),"")</f>
        <v>SEMENTES DE GIRASSOL, PARA SEMENTEIRA</v>
      </c>
      <c r="M650" s="10" t="str">
        <f t="shared" si="23"/>
        <v>SEMENTES DE GIRASSOL, PARA SEMENTEIRA</v>
      </c>
      <c r="O650" s="8">
        <f t="shared" si="24"/>
        <v>111</v>
      </c>
    </row>
    <row r="651" spans="1:15" ht="22.5" x14ac:dyDescent="0.25">
      <c r="A651" s="8">
        <v>935</v>
      </c>
      <c r="B651" s="10" t="s">
        <v>161</v>
      </c>
      <c r="C651" s="24">
        <v>7306</v>
      </c>
      <c r="E651" s="8">
        <v>317</v>
      </c>
      <c r="F651" s="10" t="s">
        <v>114</v>
      </c>
      <c r="G651" s="10">
        <v>317</v>
      </c>
      <c r="H651" s="24">
        <v>7306</v>
      </c>
      <c r="J651" s="70">
        <v>1204001000</v>
      </c>
      <c r="K651" s="25">
        <v>43867.516203703701</v>
      </c>
      <c r="L651" s="10" t="str">
        <f>IFERROR(VLOOKUP(J651,'Produtos RA2018'!$C$2:$D$428,2,FALSE),"")</f>
        <v>SEMENTES DE LINHO (LINHAÇA), PARA SEMENTEIRA</v>
      </c>
      <c r="M651" s="10" t="str">
        <f t="shared" si="23"/>
        <v>SEMENTES DE LINHO (LINHAÇA), PARA SEMENTEIRA</v>
      </c>
      <c r="O651" s="8">
        <f t="shared" si="24"/>
        <v>317</v>
      </c>
    </row>
    <row r="652" spans="1:15" ht="22.5" x14ac:dyDescent="0.25">
      <c r="A652" s="8">
        <v>935</v>
      </c>
      <c r="B652" s="10" t="s">
        <v>161</v>
      </c>
      <c r="C652" s="24">
        <v>7306</v>
      </c>
      <c r="E652" s="8">
        <v>155</v>
      </c>
      <c r="F652" s="10" t="s">
        <v>439</v>
      </c>
      <c r="G652" s="10">
        <v>155</v>
      </c>
      <c r="H652" s="24">
        <v>7306</v>
      </c>
      <c r="J652" s="70">
        <v>1205900000</v>
      </c>
      <c r="K652" s="25">
        <v>43867.516203703701</v>
      </c>
      <c r="L652" s="10" t="str">
        <f>IFERROR(VLOOKUP(J652,'Produtos RA2018'!$C$2:$D$428,2,FALSE),"")</f>
        <v/>
      </c>
      <c r="M652" s="10" t="str">
        <f t="shared" si="23"/>
        <v>SEMENTES DE NABO SILVESTRE OU DE COLZA, MESMO TRITURADAS, PARA SEMENTEIRA</v>
      </c>
      <c r="O652" s="8">
        <f t="shared" si="24"/>
        <v>155</v>
      </c>
    </row>
    <row r="653" spans="1:15" ht="67.5" x14ac:dyDescent="0.25">
      <c r="A653" s="8">
        <v>935</v>
      </c>
      <c r="B653" s="10" t="s">
        <v>161</v>
      </c>
      <c r="C653" s="24">
        <v>7306</v>
      </c>
      <c r="E653" s="8">
        <v>156</v>
      </c>
      <c r="F653" s="10" t="s">
        <v>440</v>
      </c>
      <c r="G653" s="10">
        <v>156</v>
      </c>
      <c r="H653" s="24">
        <v>7306</v>
      </c>
      <c r="J653" s="70">
        <v>1207000000</v>
      </c>
      <c r="K653" s="25"/>
      <c r="L653" s="10" t="str">
        <f>IFERROR(VLOOKUP(J653,'Produtos RA2018'!$C$2:$D$428,2,FALSE),"")</f>
        <v/>
      </c>
      <c r="M653" s="10" t="str">
        <f t="shared" si="23"/>
        <v>SEMENTES E FRUTOS OLEAGINOSOS, MESMO TRITURADOS (EXCETO FRUTAS DE CASCA RIJA, AZEITONAS, SOJA, AMENDOINS, COPRA, SEMENTES DE LINHO "LINHAÇA", SEMENTES DE NABO SILVESTRE OU DE COLZA E SEMENTES DE GIRASSOL)</v>
      </c>
      <c r="O653" s="8">
        <f t="shared" si="24"/>
        <v>156</v>
      </c>
    </row>
    <row r="654" spans="1:15" ht="90" x14ac:dyDescent="0.25">
      <c r="A654" s="8">
        <v>935</v>
      </c>
      <c r="B654" s="10" t="s">
        <v>161</v>
      </c>
      <c r="C654" s="24">
        <v>7306</v>
      </c>
      <c r="E654" s="8">
        <v>319</v>
      </c>
      <c r="F654" s="10" t="s">
        <v>441</v>
      </c>
      <c r="G654" s="10">
        <v>319</v>
      </c>
      <c r="H654" s="24">
        <v>7306</v>
      </c>
      <c r="J654" s="70">
        <v>1209000000</v>
      </c>
      <c r="K654" s="25"/>
      <c r="L654" s="10" t="str">
        <f>IFERROR(VLOOKUP(J654,'Produtos RA2018'!$C$2:$D$428,2,FALSE),"")</f>
        <v/>
      </c>
      <c r="M654" s="10" t="str">
        <f t="shared" si="23"/>
        <v>SEMENTES, FRUTOS E ESPOROS, PARA SEMENTEIRA (EXCETO LEGUMES DE VAGEM, MILHO DOCE, CAFÉ, CHÁ, MATE, ESPECIARIAS, CEREAIS, SEMENTES E FRUTOS OLEAGINOSOS, SEMENTES E FRUTOS, UTILIZADOS PRINCIPALMENTE EM PERFUMARIA, MEDICINA OU COMO INSETICIDAS, PARASITICIDAS E SEMELHANTES)</v>
      </c>
      <c r="O654" s="8">
        <f t="shared" si="24"/>
        <v>319</v>
      </c>
    </row>
    <row r="655" spans="1:15" x14ac:dyDescent="0.25">
      <c r="A655" s="8">
        <v>935</v>
      </c>
      <c r="B655" s="10" t="s">
        <v>161</v>
      </c>
      <c r="C655" s="24">
        <v>7306</v>
      </c>
      <c r="E655" s="8">
        <v>110</v>
      </c>
      <c r="F655" s="10" t="s">
        <v>115</v>
      </c>
      <c r="G655" s="10">
        <v>110</v>
      </c>
      <c r="H655" s="24">
        <v>7306</v>
      </c>
      <c r="J655" s="70">
        <v>1201100000</v>
      </c>
      <c r="K655" s="25"/>
      <c r="L655" s="10" t="str">
        <f>IFERROR(VLOOKUP(J655,'Produtos RA2018'!$C$2:$D$428,2,FALSE),"")</f>
        <v>SOJA, PARA SEMENTEIRA</v>
      </c>
      <c r="M655" s="10" t="str">
        <f t="shared" si="23"/>
        <v>SOJA, PARA SEMENTEIRA</v>
      </c>
      <c r="O655" s="8">
        <f t="shared" si="24"/>
        <v>110</v>
      </c>
    </row>
    <row r="656" spans="1:15" x14ac:dyDescent="0.25">
      <c r="A656" s="8">
        <v>935</v>
      </c>
      <c r="B656" s="90" t="s">
        <v>161</v>
      </c>
      <c r="C656" s="91">
        <v>7306</v>
      </c>
      <c r="D656" s="89"/>
      <c r="E656" s="89">
        <v>402</v>
      </c>
      <c r="F656" s="90" t="s">
        <v>116</v>
      </c>
      <c r="G656" s="90">
        <v>402</v>
      </c>
      <c r="H656" s="91">
        <v>7306</v>
      </c>
      <c r="I656" s="89"/>
      <c r="J656" s="92">
        <v>1007101000</v>
      </c>
      <c r="K656" s="93"/>
      <c r="L656" s="90" t="str">
        <f>IFERROR(VLOOKUP(J656,'Produtos RA2018'!$C$2:$D$428,2,FALSE),"")</f>
        <v>SORGO DE GRÃO HÍBRIDO, PARA SEMENTEIRA</v>
      </c>
      <c r="M656" s="10" t="str">
        <f t="shared" si="23"/>
        <v>SORGO DE GRÃO HÍBRIDO, PARA SEMENTEIRA</v>
      </c>
      <c r="O656" s="8">
        <f t="shared" si="24"/>
        <v>402</v>
      </c>
    </row>
    <row r="657" spans="1:15" x14ac:dyDescent="0.25">
      <c r="A657" s="8">
        <v>935</v>
      </c>
      <c r="B657" s="10" t="s">
        <v>161</v>
      </c>
      <c r="C657" s="24">
        <v>7306</v>
      </c>
      <c r="E657" s="8">
        <v>236</v>
      </c>
      <c r="F657" s="10" t="s">
        <v>96</v>
      </c>
      <c r="G657" s="10">
        <v>236</v>
      </c>
      <c r="H657" s="24">
        <v>7306</v>
      </c>
      <c r="J657" s="70">
        <v>1302130000</v>
      </c>
      <c r="L657" s="10" t="str">
        <f>IFERROR(VLOOKUP(J657,'Produtos RA2018'!$C$2:$D$428,2,FALSE),"")</f>
        <v>SUCOS E EXTRATOS, DE LÚPULO</v>
      </c>
      <c r="M657" s="10" t="str">
        <f t="shared" si="23"/>
        <v>SUCOS E EXTRATOS, DE LÚPULO</v>
      </c>
      <c r="O657" s="8">
        <f t="shared" si="24"/>
        <v>236</v>
      </c>
    </row>
    <row r="658" spans="1:15" ht="22.5" x14ac:dyDescent="0.25">
      <c r="A658" s="8">
        <v>935</v>
      </c>
      <c r="B658" s="10" t="s">
        <v>161</v>
      </c>
      <c r="C658" s="24">
        <v>7306</v>
      </c>
      <c r="E658" s="8">
        <v>122</v>
      </c>
      <c r="F658" s="10" t="s">
        <v>118</v>
      </c>
      <c r="G658" s="10">
        <v>122</v>
      </c>
      <c r="H658" s="24">
        <v>7306</v>
      </c>
      <c r="J658" s="70">
        <v>2401000000</v>
      </c>
      <c r="K658" s="25">
        <v>43867.516145833302</v>
      </c>
      <c r="L658" s="10" t="str">
        <f>IFERROR(VLOOKUP(J658,'Produtos RA2018'!$C$2:$D$428,2,FALSE),"")</f>
        <v>TABACO NÃO MANUFATURADO; DESPERDÍCIOS DE TABACO</v>
      </c>
      <c r="M658" s="10" t="str">
        <f t="shared" si="23"/>
        <v>TABACO NÃO MANUFATURADO; DESPERDÍCIOS DE TABACO</v>
      </c>
      <c r="O658" s="8">
        <f t="shared" si="24"/>
        <v>122</v>
      </c>
    </row>
    <row r="659" spans="1:15" x14ac:dyDescent="0.25">
      <c r="A659" s="8">
        <v>935</v>
      </c>
      <c r="B659" s="10" t="s">
        <v>161</v>
      </c>
      <c r="C659" s="24">
        <v>7306</v>
      </c>
      <c r="E659" s="8">
        <v>688</v>
      </c>
      <c r="F659" s="10" t="s">
        <v>442</v>
      </c>
      <c r="G659" s="10">
        <v>688</v>
      </c>
      <c r="H659" s="24">
        <v>7306</v>
      </c>
      <c r="J659" s="70">
        <v>1214909004</v>
      </c>
      <c r="K659" s="25">
        <v>43867.516145833302</v>
      </c>
      <c r="L659" s="10" t="str">
        <f>IFERROR(VLOOKUP(J659,'Produtos RA2018'!$C$2:$D$428,2,FALSE),"")</f>
        <v/>
      </c>
      <c r="M659" s="10" t="str">
        <f t="shared" si="23"/>
        <v>TREMOÇO</v>
      </c>
      <c r="O659" s="8">
        <f t="shared" si="24"/>
        <v>688</v>
      </c>
    </row>
    <row r="660" spans="1:15" ht="45" x14ac:dyDescent="0.25">
      <c r="A660" s="8">
        <v>935</v>
      </c>
      <c r="B660" s="10" t="s">
        <v>161</v>
      </c>
      <c r="C660" s="24">
        <v>7306</v>
      </c>
      <c r="E660" s="8">
        <v>354</v>
      </c>
      <c r="F660" s="10" t="s">
        <v>117</v>
      </c>
      <c r="G660" s="10">
        <v>354</v>
      </c>
      <c r="H660" s="24">
        <v>7306</v>
      </c>
      <c r="J660" s="70">
        <v>1001919000</v>
      </c>
      <c r="K660" s="25">
        <v>43867.516145833302</v>
      </c>
      <c r="L660" s="10" t="str">
        <f>IFERROR(VLOOKUP(J660,'Produtos RA2018'!$C$2:$D$428,2,FALSE),"")</f>
        <v>TRIGO E MISTURA DE TRIGO COM CENTEIO, PARA SEMENTEIRA (EXCETO TRIGO DURO, ESPELTA, TRIGO MOLE E MISTURA DE TRIGO COM CENTEIO)</v>
      </c>
      <c r="M660" s="10" t="str">
        <f t="shared" si="23"/>
        <v>TRIGO E MISTURA DE TRIGO COM CENTEIO, PARA SEMENTEIRA (EXCETO TRIGO DURO, ESPELTA, TRIGO MOLE E MISTURA DE TRIGO COM CENTEIO)</v>
      </c>
      <c r="O660" s="8">
        <f t="shared" si="24"/>
        <v>354</v>
      </c>
    </row>
    <row r="661" spans="1:15" x14ac:dyDescent="0.25">
      <c r="A661" s="8">
        <v>935</v>
      </c>
      <c r="B661" s="42" t="s">
        <v>161</v>
      </c>
      <c r="C661" s="43">
        <v>7306</v>
      </c>
      <c r="D661" s="41"/>
      <c r="E661" s="41">
        <v>2214</v>
      </c>
      <c r="F661" s="42" t="s">
        <v>170</v>
      </c>
      <c r="G661" s="44" t="s">
        <v>473</v>
      </c>
      <c r="H661" s="24"/>
      <c r="K661" s="25">
        <v>43867.516145833302</v>
      </c>
      <c r="L661" s="10" t="str">
        <f>IFERROR(VLOOKUP(J661,'Produtos RA2018'!$C$2:$D$428,2,FALSE),"")</f>
        <v/>
      </c>
      <c r="M661" s="10" t="str">
        <f t="shared" si="23"/>
        <v>DEVOLUÇÕES</v>
      </c>
      <c r="O661" s="8" t="str">
        <f t="shared" si="24"/>
        <v>PRDDEV</v>
      </c>
    </row>
    <row r="662" spans="1:15" x14ac:dyDescent="0.25">
      <c r="A662" s="8">
        <v>935</v>
      </c>
      <c r="B662" s="42" t="s">
        <v>161</v>
      </c>
      <c r="C662" s="43">
        <v>7306</v>
      </c>
      <c r="D662" s="41"/>
      <c r="E662" s="41">
        <v>2216</v>
      </c>
      <c r="F662" s="42" t="s">
        <v>484</v>
      </c>
      <c r="G662" s="44" t="s">
        <v>471</v>
      </c>
      <c r="H662" s="24"/>
      <c r="K662" s="25">
        <v>43867.516145833302</v>
      </c>
      <c r="L662" s="10" t="str">
        <f>IFERROR(VLOOKUP(J662,'Produtos RA2018'!$C$2:$D$428,2,FALSE),"")</f>
        <v/>
      </c>
      <c r="M662" s="10" t="str">
        <f t="shared" si="23"/>
        <v>DESCONTOS e ABATIMENTOS</v>
      </c>
      <c r="O662" s="8" t="str">
        <f t="shared" si="24"/>
        <v>PRDABA</v>
      </c>
    </row>
    <row r="663" spans="1:15" x14ac:dyDescent="0.25">
      <c r="A663" s="8">
        <v>935</v>
      </c>
      <c r="B663" s="42" t="s">
        <v>161</v>
      </c>
      <c r="C663" s="43">
        <v>7306</v>
      </c>
      <c r="D663" s="41"/>
      <c r="E663" s="41">
        <v>2215</v>
      </c>
      <c r="F663" s="42" t="s">
        <v>485</v>
      </c>
      <c r="G663" s="44" t="s">
        <v>472</v>
      </c>
      <c r="H663" s="24"/>
      <c r="K663" s="25">
        <v>43867.516145833302</v>
      </c>
      <c r="L663" s="10" t="str">
        <f>IFERROR(VLOOKUP(J663,'Produtos RA2018'!$C$2:$D$428,2,FALSE),"")</f>
        <v/>
      </c>
      <c r="M663" s="10" t="str">
        <f t="shared" si="23"/>
        <v>OUTROS DESCONTOS</v>
      </c>
      <c r="O663" s="8" t="str">
        <f t="shared" si="24"/>
        <v>PRDDES</v>
      </c>
    </row>
    <row r="664" spans="1:15" x14ac:dyDescent="0.25">
      <c r="A664" s="8">
        <v>935</v>
      </c>
      <c r="B664" s="42" t="s">
        <v>161</v>
      </c>
      <c r="C664" s="43">
        <v>7306</v>
      </c>
      <c r="D664" s="41"/>
      <c r="E664" s="41"/>
      <c r="F664" s="42" t="s">
        <v>486</v>
      </c>
      <c r="G664" s="45" t="s">
        <v>487</v>
      </c>
      <c r="H664" s="24"/>
      <c r="K664" s="25">
        <v>43867.516145833302</v>
      </c>
      <c r="L664" s="10" t="str">
        <f>IFERROR(VLOOKUP(J664,'Produtos RA2018'!$C$2:$D$428,2,FALSE),"")</f>
        <v/>
      </c>
      <c r="M664" s="10" t="str">
        <f t="shared" si="23"/>
        <v>INDEMINIZAÇÕES DE SEGUROS</v>
      </c>
      <c r="O664" s="8" t="str">
        <f t="shared" si="24"/>
        <v>INDSEG</v>
      </c>
    </row>
    <row r="665" spans="1:15" x14ac:dyDescent="0.25">
      <c r="A665" s="8">
        <v>935</v>
      </c>
      <c r="B665" s="42" t="s">
        <v>161</v>
      </c>
      <c r="C665" s="43">
        <v>7306</v>
      </c>
      <c r="D665" s="41"/>
      <c r="E665" s="41"/>
      <c r="F665" s="42" t="s">
        <v>488</v>
      </c>
      <c r="G665" s="45" t="s">
        <v>489</v>
      </c>
      <c r="K665" s="25">
        <v>43867.516145833302</v>
      </c>
      <c r="L665" s="10" t="str">
        <f>IFERROR(VLOOKUP(J665,'Produtos RA2018'!$C$2:$D$428,2,FALSE),"")</f>
        <v/>
      </c>
      <c r="M665" s="10" t="str">
        <f t="shared" si="23"/>
        <v>SUBPRODUTOS</v>
      </c>
      <c r="O665" s="8" t="str">
        <f t="shared" si="24"/>
        <v>SUBPROD</v>
      </c>
    </row>
    <row r="666" spans="1:15" ht="33.75" x14ac:dyDescent="0.25">
      <c r="A666" s="8">
        <v>26</v>
      </c>
      <c r="B666" s="10" t="s">
        <v>105</v>
      </c>
      <c r="C666" s="24">
        <v>7306</v>
      </c>
      <c r="E666" s="8">
        <v>335</v>
      </c>
      <c r="F666" s="10" t="s">
        <v>106</v>
      </c>
      <c r="G666" s="10">
        <v>335</v>
      </c>
      <c r="H666" s="24">
        <v>7306</v>
      </c>
      <c r="J666" s="70">
        <v>407210000</v>
      </c>
      <c r="K666" s="25">
        <v>43867.516145833302</v>
      </c>
      <c r="L666" s="10" t="str">
        <f>IFERROR(VLOOKUP(J666,'Produtos RA2018'!$C$2:$D$428,2,FALSE),"")</f>
        <v>OVOS COM CASCA, FRESCOS , DE AVES DA ESPÉCIE GALLUS DOMESTICUS (EXCETO OVOS FERTILIZADOS, PARA INCUBAÇÃO)</v>
      </c>
      <c r="M666" s="10" t="str">
        <f t="shared" si="23"/>
        <v>OVOS COM CASCA, FRESCOS , DE AVES DA ESPÉCIE GALLUS DOMESTICUS (EXCETO OVOS FERTILIZADOS, PARA INCUBAÇÃO)</v>
      </c>
      <c r="O666" s="8">
        <f t="shared" si="24"/>
        <v>335</v>
      </c>
    </row>
    <row r="667" spans="1:15" ht="33.75" x14ac:dyDescent="0.25">
      <c r="A667" s="8">
        <v>26</v>
      </c>
      <c r="B667" s="10" t="s">
        <v>105</v>
      </c>
      <c r="C667" s="24">
        <v>7306</v>
      </c>
      <c r="E667" s="8">
        <v>648</v>
      </c>
      <c r="F667" s="10" t="s">
        <v>443</v>
      </c>
      <c r="G667" s="10">
        <v>648</v>
      </c>
      <c r="H667" s="24">
        <v>7306</v>
      </c>
      <c r="J667" s="70">
        <v>407291003</v>
      </c>
      <c r="K667" s="25">
        <v>43867.516145833302</v>
      </c>
      <c r="L667" s="10" t="str">
        <f>IFERROR(VLOOKUP(J667,'Produtos RA2018'!$C$2:$D$428,2,FALSE),"")</f>
        <v/>
      </c>
      <c r="M667" s="10" t="str">
        <f t="shared" si="23"/>
        <v>OVOS COM CASCA, FRESCOS, DE GANSAS (EXCETO OVOS  FERTILIZADOS PARA INCUBAÇÃO)</v>
      </c>
      <c r="O667" s="8">
        <f t="shared" si="24"/>
        <v>648</v>
      </c>
    </row>
    <row r="668" spans="1:15" ht="22.5" x14ac:dyDescent="0.25">
      <c r="A668" s="8">
        <v>26</v>
      </c>
      <c r="B668" s="10" t="s">
        <v>105</v>
      </c>
      <c r="C668" s="24">
        <v>7306</v>
      </c>
      <c r="E668" s="8">
        <v>646</v>
      </c>
      <c r="F668" s="10" t="s">
        <v>444</v>
      </c>
      <c r="G668" s="10">
        <v>646</v>
      </c>
      <c r="H668" s="24">
        <v>7306</v>
      </c>
      <c r="J668" s="70">
        <v>407291001</v>
      </c>
      <c r="K668" s="25">
        <v>43867.516145833302</v>
      </c>
      <c r="L668" s="10" t="str">
        <f>IFERROR(VLOOKUP(J668,'Produtos RA2018'!$C$2:$D$428,2,FALSE),"")</f>
        <v/>
      </c>
      <c r="M668" s="10" t="str">
        <f t="shared" si="23"/>
        <v>OVOS COM CASCA, FRESCOS, DE PATAS (EXCETO OVOS  FERTILIZADOS PARA INCUBAÇÃO)</v>
      </c>
      <c r="O668" s="8">
        <f t="shared" si="24"/>
        <v>646</v>
      </c>
    </row>
    <row r="669" spans="1:15" ht="33.75" x14ac:dyDescent="0.25">
      <c r="A669" s="8">
        <v>26</v>
      </c>
      <c r="B669" s="10" t="s">
        <v>105</v>
      </c>
      <c r="C669" s="24">
        <v>7306</v>
      </c>
      <c r="E669" s="8">
        <v>647</v>
      </c>
      <c r="F669" s="10" t="s">
        <v>445</v>
      </c>
      <c r="G669" s="10">
        <v>647</v>
      </c>
      <c r="H669" s="24">
        <v>7306</v>
      </c>
      <c r="J669" s="70">
        <v>407291002</v>
      </c>
      <c r="K669" s="25">
        <v>43867.516145833302</v>
      </c>
      <c r="L669" s="10" t="str">
        <f>IFERROR(VLOOKUP(J669,'Produtos RA2018'!$C$2:$D$428,2,FALSE),"")</f>
        <v/>
      </c>
      <c r="M669" s="10" t="str">
        <f t="shared" si="23"/>
        <v>OVOS COM CASCA, FRESCOS, DE PERUAS (EXCETO OVOS  FERTILIZADOS PARA INCUBAÇÃO)</v>
      </c>
      <c r="O669" s="8">
        <f t="shared" si="24"/>
        <v>647</v>
      </c>
    </row>
    <row r="670" spans="1:15" ht="33.75" x14ac:dyDescent="0.25">
      <c r="A670" s="8">
        <v>26</v>
      </c>
      <c r="B670" s="10" t="s">
        <v>105</v>
      </c>
      <c r="C670" s="24">
        <v>7306</v>
      </c>
      <c r="E670" s="8">
        <v>649</v>
      </c>
      <c r="F670" s="10" t="s">
        <v>446</v>
      </c>
      <c r="G670" s="10">
        <v>649</v>
      </c>
      <c r="H670" s="24">
        <v>7306</v>
      </c>
      <c r="J670" s="70">
        <v>407291004</v>
      </c>
      <c r="K670" s="25">
        <v>43867.516145833302</v>
      </c>
      <c r="L670" s="10" t="str">
        <f>IFERROR(VLOOKUP(J670,'Produtos RA2018'!$C$2:$D$428,2,FALSE),"")</f>
        <v/>
      </c>
      <c r="M670" s="10" t="str">
        <f t="shared" si="23"/>
        <v>OVOS COM CASCA, FRESCOS, DE PINTADAS (EXCETO OVOS  FERTILIZADOS PARA INCUBAÇÃO)</v>
      </c>
      <c r="O670" s="8">
        <f t="shared" si="24"/>
        <v>649</v>
      </c>
    </row>
    <row r="671" spans="1:15" ht="22.5" x14ac:dyDescent="0.25">
      <c r="A671" s="8">
        <v>26</v>
      </c>
      <c r="B671" s="10" t="s">
        <v>105</v>
      </c>
      <c r="C671" s="24">
        <v>7306</v>
      </c>
      <c r="E671" s="8">
        <v>650</v>
      </c>
      <c r="F671" s="10" t="s">
        <v>447</v>
      </c>
      <c r="G671" s="10">
        <v>650</v>
      </c>
      <c r="H671" s="24">
        <v>7306</v>
      </c>
      <c r="J671" s="70">
        <v>407901001</v>
      </c>
      <c r="K671" s="25">
        <v>43867.516145833302</v>
      </c>
      <c r="L671" s="10" t="str">
        <f>IFERROR(VLOOKUP(J671,'Produtos RA2018'!$C$2:$D$428,2,FALSE),"")</f>
        <v/>
      </c>
      <c r="M671" s="10" t="str">
        <f t="shared" si="23"/>
        <v>OVOS DE GALINHAS, CONSERVADOS OU COZIDOS</v>
      </c>
      <c r="O671" s="8">
        <f t="shared" si="24"/>
        <v>650</v>
      </c>
    </row>
    <row r="672" spans="1:15" ht="78.75" x14ac:dyDescent="0.25">
      <c r="A672" s="8">
        <v>26</v>
      </c>
      <c r="B672" s="10" t="s">
        <v>105</v>
      </c>
      <c r="C672" s="24">
        <v>7306</v>
      </c>
      <c r="E672" s="8">
        <v>659</v>
      </c>
      <c r="F672" s="10" t="s">
        <v>448</v>
      </c>
      <c r="G672" s="10">
        <v>659</v>
      </c>
      <c r="H672" s="24">
        <v>7306</v>
      </c>
      <c r="J672" s="70">
        <v>408000001</v>
      </c>
      <c r="K672" s="25">
        <v>43867.516157407401</v>
      </c>
      <c r="L672" s="10" t="str">
        <f>IFERROR(VLOOKUP(J672,'Produtos RA2018'!$C$2:$D$428,2,FALSE),"")</f>
        <v/>
      </c>
      <c r="M672" s="10" t="str">
        <f t="shared" si="23"/>
        <v>OVOS DE GALINHAS, PRÓPRIOS PARA USOS ALIMENTARES, SEM CASCA, E GEMAS DE OVOS, FRESCOS, SECOS, COZIDOS EM ÁGUA OU VAPOR, MOLDADOS, CONGELADOS OU CONSERVADOS DE OUTRO MODO, MESMO ADICIONADOS DE AÇÚCAR OU DE OUTROS EDULCORANTES</v>
      </c>
      <c r="O672" s="8">
        <f t="shared" si="24"/>
        <v>659</v>
      </c>
    </row>
    <row r="673" spans="1:15" x14ac:dyDescent="0.25">
      <c r="A673" s="8">
        <v>26</v>
      </c>
      <c r="B673" s="10" t="s">
        <v>105</v>
      </c>
      <c r="C673" s="24">
        <v>7306</v>
      </c>
      <c r="E673" s="8">
        <v>653</v>
      </c>
      <c r="F673" s="10" t="s">
        <v>449</v>
      </c>
      <c r="G673" s="10">
        <v>653</v>
      </c>
      <c r="H673" s="24">
        <v>7306</v>
      </c>
      <c r="J673" s="70">
        <v>407901004</v>
      </c>
      <c r="K673" s="25">
        <v>43867.516157407401</v>
      </c>
      <c r="L673" s="10" t="str">
        <f>IFERROR(VLOOKUP(J673,'Produtos RA2018'!$C$2:$D$428,2,FALSE),"")</f>
        <v/>
      </c>
      <c r="M673" s="10" t="str">
        <f t="shared" si="23"/>
        <v>OVOS DE GANSAS, CONSERVADOS OU COZIDOS</v>
      </c>
      <c r="O673" s="8">
        <f t="shared" si="24"/>
        <v>653</v>
      </c>
    </row>
    <row r="674" spans="1:15" ht="78.75" x14ac:dyDescent="0.25">
      <c r="A674" s="8">
        <v>26</v>
      </c>
      <c r="B674" s="10" t="s">
        <v>105</v>
      </c>
      <c r="C674" s="24">
        <v>7306</v>
      </c>
      <c r="E674" s="8">
        <v>662</v>
      </c>
      <c r="F674" s="10" t="s">
        <v>450</v>
      </c>
      <c r="G674" s="10">
        <v>662</v>
      </c>
      <c r="H674" s="24">
        <v>7306</v>
      </c>
      <c r="J674" s="70">
        <v>408000004</v>
      </c>
      <c r="K674" s="25">
        <v>43867.516157407401</v>
      </c>
      <c r="L674" s="10" t="str">
        <f>IFERROR(VLOOKUP(J674,'Produtos RA2018'!$C$2:$D$428,2,FALSE),"")</f>
        <v/>
      </c>
      <c r="M674" s="10" t="str">
        <f t="shared" si="23"/>
        <v>OVOS DE GANSAS, PRÓPRIOS PARA USOS ALIMENTARES, SEM CASCA, E GEMAS DE OVOS, FRESCOS, SECOS, COZIDOS EM ÁGUA OU VAPOR, MOLDADOS, CONGELADOS OU CONSERVADOS DE OUTRO MODO, MESMO ADICIONADOS DE AÇÚCAR OU DE OUTROS EDULCORANTES</v>
      </c>
      <c r="O674" s="8">
        <f t="shared" si="24"/>
        <v>662</v>
      </c>
    </row>
    <row r="675" spans="1:15" x14ac:dyDescent="0.25">
      <c r="A675" s="8">
        <v>26</v>
      </c>
      <c r="B675" s="10" t="s">
        <v>105</v>
      </c>
      <c r="C675" s="24">
        <v>7306</v>
      </c>
      <c r="E675" s="8">
        <v>651</v>
      </c>
      <c r="F675" s="10" t="s">
        <v>451</v>
      </c>
      <c r="G675" s="10">
        <v>651</v>
      </c>
      <c r="H675" s="24">
        <v>7306</v>
      </c>
      <c r="J675" s="70">
        <v>407901002</v>
      </c>
      <c r="K675" s="25">
        <v>43867.516157407401</v>
      </c>
      <c r="L675" s="10" t="str">
        <f>IFERROR(VLOOKUP(J675,'Produtos RA2018'!$C$2:$D$428,2,FALSE),"")</f>
        <v/>
      </c>
      <c r="M675" s="10" t="str">
        <f t="shared" si="23"/>
        <v>OVOS DE PATAS, CONSERVADOS OU COZIDOS</v>
      </c>
      <c r="O675" s="8">
        <f t="shared" si="24"/>
        <v>651</v>
      </c>
    </row>
    <row r="676" spans="1:15" ht="78.75" x14ac:dyDescent="0.25">
      <c r="A676" s="8">
        <v>26</v>
      </c>
      <c r="B676" s="10" t="s">
        <v>105</v>
      </c>
      <c r="C676" s="24">
        <v>7306</v>
      </c>
      <c r="E676" s="8">
        <v>660</v>
      </c>
      <c r="F676" s="10" t="s">
        <v>452</v>
      </c>
      <c r="G676" s="10">
        <v>660</v>
      </c>
      <c r="H676" s="24">
        <v>7306</v>
      </c>
      <c r="J676" s="70">
        <v>408000002</v>
      </c>
      <c r="K676" s="25">
        <v>43867.516157407401</v>
      </c>
      <c r="L676" s="10" t="str">
        <f>IFERROR(VLOOKUP(J676,'Produtos RA2018'!$C$2:$D$428,2,FALSE),"")</f>
        <v/>
      </c>
      <c r="M676" s="10" t="str">
        <f t="shared" si="23"/>
        <v>OVOS DE PATAS, PRÓPRIOS PARA USOS ALIMENTARES, SEM CASCA, E GEMAS DE OVOS, FRESCOS, SECOS, COZIDOS EM ÁGUA OU VAPOR, MOLDADOS, CONGELADOS OU CONSERVADOS DE OUTRO MODO, MESMO ADICIONADOS DE AÇÚCAR OU DE OUTROS EDULCORANTES</v>
      </c>
      <c r="O676" s="8">
        <f t="shared" si="24"/>
        <v>660</v>
      </c>
    </row>
    <row r="677" spans="1:15" x14ac:dyDescent="0.25">
      <c r="A677" s="8">
        <v>26</v>
      </c>
      <c r="B677" s="10" t="s">
        <v>105</v>
      </c>
      <c r="C677" s="24">
        <v>7306</v>
      </c>
      <c r="E677" s="8">
        <v>652</v>
      </c>
      <c r="F677" s="10" t="s">
        <v>453</v>
      </c>
      <c r="G677" s="10">
        <v>652</v>
      </c>
      <c r="H677" s="24">
        <v>7306</v>
      </c>
      <c r="J677" s="70">
        <v>407901003</v>
      </c>
      <c r="K677" s="25">
        <v>43867.516157407401</v>
      </c>
      <c r="L677" s="10" t="str">
        <f>IFERROR(VLOOKUP(J677,'Produtos RA2018'!$C$2:$D$428,2,FALSE),"")</f>
        <v/>
      </c>
      <c r="M677" s="10" t="str">
        <f t="shared" si="23"/>
        <v>OVOS DE PERUAS, CONSERVADOS OU COZIDOS</v>
      </c>
      <c r="O677" s="8">
        <f t="shared" si="24"/>
        <v>652</v>
      </c>
    </row>
    <row r="678" spans="1:15" ht="78.75" x14ac:dyDescent="0.25">
      <c r="A678" s="8">
        <v>26</v>
      </c>
      <c r="B678" s="10" t="s">
        <v>105</v>
      </c>
      <c r="C678" s="24">
        <v>7306</v>
      </c>
      <c r="E678" s="8">
        <v>661</v>
      </c>
      <c r="F678" s="10" t="s">
        <v>454</v>
      </c>
      <c r="G678" s="10">
        <v>661</v>
      </c>
      <c r="H678" s="24">
        <v>7306</v>
      </c>
      <c r="J678" s="70">
        <v>408000003</v>
      </c>
      <c r="K678" s="25"/>
      <c r="L678" s="10" t="str">
        <f>IFERROR(VLOOKUP(J678,'Produtos RA2018'!$C$2:$D$428,2,FALSE),"")</f>
        <v/>
      </c>
      <c r="M678" s="10" t="str">
        <f t="shared" si="23"/>
        <v>OVOS DE PERUAS, PRÓPRIOS PARA USOS ALIMENTARES, SEM CASCA, E GEMAS DE OVOS, FRESCOS, SECOS, COZIDOS EM ÁGUA OU VAPOR, MOLDADOS, CONGELADOS OU CONSERVADOS DE OUTRO MODO, MESMO ADICIONADOS DE AÇÚCAR OU DE OUTROS EDULCORANTES</v>
      </c>
      <c r="O678" s="8">
        <f t="shared" si="24"/>
        <v>661</v>
      </c>
    </row>
    <row r="679" spans="1:15" ht="22.5" x14ac:dyDescent="0.25">
      <c r="A679" s="8">
        <v>26</v>
      </c>
      <c r="B679" s="10" t="s">
        <v>105</v>
      </c>
      <c r="C679" s="24">
        <v>7306</v>
      </c>
      <c r="E679" s="8">
        <v>654</v>
      </c>
      <c r="F679" s="10" t="s">
        <v>455</v>
      </c>
      <c r="G679" s="10">
        <v>654</v>
      </c>
      <c r="H679" s="24">
        <v>7306</v>
      </c>
      <c r="J679" s="70">
        <v>407901005</v>
      </c>
      <c r="K679" s="25"/>
      <c r="L679" s="10" t="str">
        <f>IFERROR(VLOOKUP(J679,'Produtos RA2018'!$C$2:$D$428,2,FALSE),"")</f>
        <v/>
      </c>
      <c r="M679" s="10" t="str">
        <f t="shared" si="23"/>
        <v>OVOS DE PINTADAS, CONSERVADOS OU COZIDOS</v>
      </c>
      <c r="O679" s="8">
        <f t="shared" si="24"/>
        <v>654</v>
      </c>
    </row>
    <row r="680" spans="1:15" ht="78.75" x14ac:dyDescent="0.25">
      <c r="A680" s="8">
        <v>26</v>
      </c>
      <c r="B680" s="10" t="s">
        <v>105</v>
      </c>
      <c r="C680" s="24">
        <v>7306</v>
      </c>
      <c r="E680" s="8">
        <v>663</v>
      </c>
      <c r="F680" s="10" t="s">
        <v>456</v>
      </c>
      <c r="G680" s="10">
        <v>663</v>
      </c>
      <c r="H680" s="24">
        <v>7306</v>
      </c>
      <c r="J680" s="70">
        <v>408000005</v>
      </c>
      <c r="K680" s="25"/>
      <c r="L680" s="10" t="str">
        <f>IFERROR(VLOOKUP(J680,'Produtos RA2018'!$C$2:$D$428,2,FALSE),"")</f>
        <v/>
      </c>
      <c r="M680" s="10" t="str">
        <f t="shared" si="23"/>
        <v>OVOS DE PINTADAS, PRÓPRIOS PARA USOS ALIMENTARES, SEM CASCA, E GEMAS DE OVOS, FRESCOS, SECOS, COZIDOS EM ÁGUA OU VAPOR, MOLDADOS, CONGELADOS OU CONSERVADOS DE OUTRO MODO, MESMO ADICIONADOS DE AÇÚCAR OU DE OUTROS EDULCORANTES</v>
      </c>
      <c r="O680" s="8">
        <f t="shared" si="24"/>
        <v>663</v>
      </c>
    </row>
    <row r="681" spans="1:15" ht="22.5" x14ac:dyDescent="0.25">
      <c r="A681" s="8">
        <v>26</v>
      </c>
      <c r="B681" s="10" t="s">
        <v>105</v>
      </c>
      <c r="C681" s="24">
        <v>7306</v>
      </c>
      <c r="E681" s="8">
        <v>213</v>
      </c>
      <c r="F681" s="10" t="s">
        <v>457</v>
      </c>
      <c r="G681" s="10">
        <v>213</v>
      </c>
      <c r="H681" s="24">
        <v>7306</v>
      </c>
      <c r="J681" s="70">
        <v>407110000</v>
      </c>
      <c r="K681" s="25"/>
      <c r="L681" s="10" t="str">
        <f>IFERROR(VLOOKUP(J681,'Produtos RA2018'!$C$2:$D$428,2,FALSE),"")</f>
        <v/>
      </c>
      <c r="M681" s="10" t="str">
        <f t="shared" si="23"/>
        <v>OVOS FERTILIZADOS DE AVES DA ESPÉCIE GALLUS DOMESTICUS, PARA INCUBAÇÃO</v>
      </c>
      <c r="O681" s="8">
        <f t="shared" si="24"/>
        <v>213</v>
      </c>
    </row>
    <row r="682" spans="1:15" ht="22.5" x14ac:dyDescent="0.25">
      <c r="A682" s="8">
        <v>26</v>
      </c>
      <c r="B682" s="10" t="s">
        <v>105</v>
      </c>
      <c r="C682" s="24">
        <v>7306</v>
      </c>
      <c r="E682" s="8">
        <v>658</v>
      </c>
      <c r="F682" s="10" t="s">
        <v>458</v>
      </c>
      <c r="G682" s="10">
        <v>658</v>
      </c>
      <c r="H682" s="24">
        <v>7306</v>
      </c>
      <c r="J682" s="70">
        <v>407191102</v>
      </c>
      <c r="K682" s="25"/>
      <c r="L682" s="10" t="str">
        <f>IFERROR(VLOOKUP(J682,'Produtos RA2018'!$C$2:$D$428,2,FALSE),"")</f>
        <v/>
      </c>
      <c r="M682" s="10" t="str">
        <f t="shared" si="23"/>
        <v>OVOS FERTILIZADOS DE GANSAS, PARA INCUBAÇÃO</v>
      </c>
      <c r="O682" s="8">
        <f t="shared" si="24"/>
        <v>658</v>
      </c>
    </row>
    <row r="683" spans="1:15" ht="22.5" x14ac:dyDescent="0.25">
      <c r="A683" s="8">
        <v>26</v>
      </c>
      <c r="B683" s="10" t="s">
        <v>105</v>
      </c>
      <c r="C683" s="24">
        <v>7306</v>
      </c>
      <c r="E683" s="8">
        <v>655</v>
      </c>
      <c r="F683" s="10" t="s">
        <v>459</v>
      </c>
      <c r="G683" s="10">
        <v>655</v>
      </c>
      <c r="H683" s="24">
        <v>7306</v>
      </c>
      <c r="J683" s="70">
        <v>407191901</v>
      </c>
      <c r="K683" s="25">
        <v>43867.515972222202</v>
      </c>
      <c r="L683" s="10" t="str">
        <f>IFERROR(VLOOKUP(J683,'Produtos RA2018'!$C$2:$D$428,2,FALSE),"")</f>
        <v/>
      </c>
      <c r="M683" s="10" t="str">
        <f t="shared" si="23"/>
        <v>OVOS FERTILIZADOS DE PATAS PARA INCUBAÇÃO</v>
      </c>
      <c r="O683" s="8">
        <f t="shared" si="24"/>
        <v>655</v>
      </c>
    </row>
    <row r="684" spans="1:15" ht="22.5" x14ac:dyDescent="0.25">
      <c r="A684" s="8">
        <v>26</v>
      </c>
      <c r="B684" s="10" t="s">
        <v>105</v>
      </c>
      <c r="C684" s="24">
        <v>7306</v>
      </c>
      <c r="E684" s="8">
        <v>657</v>
      </c>
      <c r="F684" s="10" t="s">
        <v>460</v>
      </c>
      <c r="G684" s="10">
        <v>657</v>
      </c>
      <c r="H684" s="24">
        <v>7306</v>
      </c>
      <c r="J684" s="70">
        <v>407191101</v>
      </c>
      <c r="K684" s="25">
        <v>43867.5159837963</v>
      </c>
      <c r="L684" s="10" t="str">
        <f>IFERROR(VLOOKUP(J684,'Produtos RA2018'!$C$2:$D$428,2,FALSE),"")</f>
        <v/>
      </c>
      <c r="M684" s="10" t="str">
        <f t="shared" si="23"/>
        <v>OVOS FERTILIZADOS DE PERUAS PARA INCUBAÇÃO</v>
      </c>
      <c r="O684" s="8">
        <f t="shared" si="24"/>
        <v>657</v>
      </c>
    </row>
    <row r="685" spans="1:15" ht="22.5" x14ac:dyDescent="0.25">
      <c r="A685" s="8">
        <v>26</v>
      </c>
      <c r="B685" s="10" t="s">
        <v>105</v>
      </c>
      <c r="C685" s="24">
        <v>7306</v>
      </c>
      <c r="E685" s="8">
        <v>656</v>
      </c>
      <c r="F685" s="10" t="s">
        <v>461</v>
      </c>
      <c r="G685" s="10">
        <v>656</v>
      </c>
      <c r="H685" s="24">
        <v>7306</v>
      </c>
      <c r="J685" s="70">
        <v>407191902</v>
      </c>
      <c r="K685" s="25">
        <v>43867.5160763889</v>
      </c>
      <c r="L685" s="10" t="str">
        <f>IFERROR(VLOOKUP(J685,'Produtos RA2018'!$C$2:$D$428,2,FALSE),"")</f>
        <v/>
      </c>
      <c r="M685" s="10" t="str">
        <f t="shared" si="23"/>
        <v>OVOS FERTILIZADOS DE PINTADAS PARA INCUBAÇÃO</v>
      </c>
      <c r="O685" s="8">
        <f t="shared" si="24"/>
        <v>656</v>
      </c>
    </row>
    <row r="686" spans="1:15" x14ac:dyDescent="0.25">
      <c r="A686" s="41">
        <v>26</v>
      </c>
      <c r="B686" s="42" t="s">
        <v>105</v>
      </c>
      <c r="C686" s="43">
        <v>7306</v>
      </c>
      <c r="D686" s="41"/>
      <c r="E686" s="41">
        <v>2214</v>
      </c>
      <c r="F686" s="42" t="s">
        <v>170</v>
      </c>
      <c r="G686" s="44" t="s">
        <v>473</v>
      </c>
      <c r="H686" s="24"/>
      <c r="K686" s="25">
        <v>43867.516087962998</v>
      </c>
      <c r="L686" s="10" t="str">
        <f>IFERROR(VLOOKUP(J686,'Produtos RA2018'!$C$2:$D$428,2,FALSE),"")</f>
        <v/>
      </c>
      <c r="M686" s="10" t="str">
        <f t="shared" si="23"/>
        <v>DEVOLUÇÕES</v>
      </c>
      <c r="O686" s="8" t="str">
        <f t="shared" si="24"/>
        <v>PRDDEV</v>
      </c>
    </row>
    <row r="687" spans="1:15" x14ac:dyDescent="0.25">
      <c r="A687" s="41">
        <v>26</v>
      </c>
      <c r="B687" s="42" t="s">
        <v>105</v>
      </c>
      <c r="C687" s="43">
        <v>7306</v>
      </c>
      <c r="D687" s="41"/>
      <c r="E687" s="41">
        <v>2216</v>
      </c>
      <c r="F687" s="42" t="s">
        <v>484</v>
      </c>
      <c r="G687" s="44" t="s">
        <v>471</v>
      </c>
      <c r="H687" s="24"/>
      <c r="K687" s="25">
        <v>43867.516099537002</v>
      </c>
      <c r="L687" s="10" t="str">
        <f>IFERROR(VLOOKUP(J687,'Produtos RA2018'!$C$2:$D$428,2,FALSE),"")</f>
        <v/>
      </c>
      <c r="M687" s="10" t="str">
        <f t="shared" si="23"/>
        <v>DESCONTOS e ABATIMENTOS</v>
      </c>
      <c r="O687" s="8" t="str">
        <f t="shared" si="24"/>
        <v>PRDABA</v>
      </c>
    </row>
    <row r="688" spans="1:15" x14ac:dyDescent="0.25">
      <c r="A688" s="41">
        <v>26</v>
      </c>
      <c r="B688" s="42" t="s">
        <v>105</v>
      </c>
      <c r="C688" s="43">
        <v>7306</v>
      </c>
      <c r="D688" s="41"/>
      <c r="E688" s="41">
        <v>2215</v>
      </c>
      <c r="F688" s="42" t="s">
        <v>485</v>
      </c>
      <c r="G688" s="44" t="s">
        <v>472</v>
      </c>
      <c r="H688" s="24"/>
      <c r="K688" s="25">
        <v>43867.516111111101</v>
      </c>
      <c r="L688" s="10" t="str">
        <f>IFERROR(VLOOKUP(J688,'Produtos RA2018'!$C$2:$D$428,2,FALSE),"")</f>
        <v/>
      </c>
      <c r="M688" s="10" t="str">
        <f t="shared" si="23"/>
        <v>OUTROS DESCONTOS</v>
      </c>
      <c r="O688" s="8" t="str">
        <f t="shared" si="24"/>
        <v>PRDDES</v>
      </c>
    </row>
    <row r="689" spans="1:15" x14ac:dyDescent="0.25">
      <c r="A689" s="41">
        <v>26</v>
      </c>
      <c r="B689" s="42" t="s">
        <v>105</v>
      </c>
      <c r="C689" s="43">
        <v>7306</v>
      </c>
      <c r="D689" s="41"/>
      <c r="E689" s="41"/>
      <c r="F689" s="42" t="s">
        <v>486</v>
      </c>
      <c r="G689" s="45" t="s">
        <v>487</v>
      </c>
      <c r="H689" s="24"/>
      <c r="K689" s="25">
        <v>43867.516157407401</v>
      </c>
      <c r="L689" s="10" t="str">
        <f>IFERROR(VLOOKUP(J689,'Produtos RA2018'!$C$2:$D$428,2,FALSE),"")</f>
        <v/>
      </c>
      <c r="M689" s="10" t="str">
        <f t="shared" si="23"/>
        <v>INDEMINIZAÇÕES DE SEGUROS</v>
      </c>
      <c r="O689" s="8" t="str">
        <f t="shared" si="24"/>
        <v>INDSEG</v>
      </c>
    </row>
    <row r="690" spans="1:15" x14ac:dyDescent="0.25">
      <c r="A690" s="41">
        <v>26</v>
      </c>
      <c r="B690" s="42" t="s">
        <v>105</v>
      </c>
      <c r="C690" s="43">
        <v>7306</v>
      </c>
      <c r="D690" s="41"/>
      <c r="E690" s="41"/>
      <c r="F690" s="42" t="s">
        <v>488</v>
      </c>
      <c r="G690" s="45" t="s">
        <v>489</v>
      </c>
      <c r="H690" s="24"/>
      <c r="K690" s="25"/>
      <c r="L690" s="10" t="str">
        <f>IFERROR(VLOOKUP(J690,'Produtos RA2018'!$C$2:$D$428,2,FALSE),"")</f>
        <v/>
      </c>
      <c r="M690" s="10" t="str">
        <f t="shared" si="23"/>
        <v>SUBPRODUTOS</v>
      </c>
      <c r="O690" s="8" t="str">
        <f t="shared" si="24"/>
        <v>SUBPROD</v>
      </c>
    </row>
    <row r="691" spans="1:15" ht="22.5" x14ac:dyDescent="0.25">
      <c r="A691" s="8">
        <v>506</v>
      </c>
      <c r="B691" s="10" t="s">
        <v>2</v>
      </c>
      <c r="C691" s="24">
        <v>7306</v>
      </c>
      <c r="E691" s="8">
        <v>305</v>
      </c>
      <c r="F691" s="10" t="s">
        <v>219</v>
      </c>
      <c r="G691" s="10">
        <v>305</v>
      </c>
      <c r="H691" s="24">
        <v>7306</v>
      </c>
      <c r="J691" s="70">
        <v>810209000</v>
      </c>
      <c r="K691" s="25"/>
      <c r="L691" s="10" t="str">
        <f>IFERROR(VLOOKUP(J691,'Produtos RA2018'!$C$2:$D$428,2,FALSE),"")</f>
        <v/>
      </c>
      <c r="M691" s="10" t="str">
        <f t="shared" si="23"/>
        <v>AMORAS, INCLUÍDAS AS SILVESTRES E AMORAS-FRAMBOESAS, FRESCAS</v>
      </c>
      <c r="O691" s="8">
        <f t="shared" si="24"/>
        <v>305</v>
      </c>
    </row>
    <row r="692" spans="1:15" x14ac:dyDescent="0.25">
      <c r="A692" s="8">
        <v>506</v>
      </c>
      <c r="B692" s="10" t="s">
        <v>2</v>
      </c>
      <c r="C692" s="24">
        <v>7306</v>
      </c>
      <c r="E692" s="8">
        <v>511</v>
      </c>
      <c r="F692" s="10" t="s">
        <v>223</v>
      </c>
      <c r="G692" s="10">
        <v>511</v>
      </c>
      <c r="H692" s="24">
        <v>7306</v>
      </c>
      <c r="J692" s="70">
        <v>810907501</v>
      </c>
      <c r="K692" s="25"/>
      <c r="L692" s="10" t="str">
        <f>IFERROR(VLOOKUP(J692,'Produtos RA2018'!$C$2:$D$428,2,FALSE),"")</f>
        <v>Baga de Sabugueiro</v>
      </c>
      <c r="M692" s="10" t="str">
        <f t="shared" si="23"/>
        <v>BAGA DE SABUGUEIRO</v>
      </c>
      <c r="O692" s="8">
        <f t="shared" si="24"/>
        <v>511</v>
      </c>
    </row>
    <row r="693" spans="1:15" x14ac:dyDescent="0.25">
      <c r="A693" s="8">
        <v>506</v>
      </c>
      <c r="B693" s="10" t="s">
        <v>2</v>
      </c>
      <c r="C693" s="24">
        <v>7306</v>
      </c>
      <c r="E693" s="8">
        <v>103</v>
      </c>
      <c r="F693" s="10" t="s">
        <v>238</v>
      </c>
      <c r="G693" s="10">
        <v>103</v>
      </c>
      <c r="H693" s="24">
        <v>7306</v>
      </c>
      <c r="J693" s="70">
        <v>810201000</v>
      </c>
      <c r="K693" s="25"/>
      <c r="L693" s="10" t="str">
        <f>IFERROR(VLOOKUP(J693,'Produtos RA2018'!$C$2:$D$428,2,FALSE),"")</f>
        <v/>
      </c>
      <c r="M693" s="10" t="str">
        <f t="shared" si="23"/>
        <v>FRAMBOESAS, FRESCAS</v>
      </c>
      <c r="O693" s="8">
        <f t="shared" si="24"/>
        <v>103</v>
      </c>
    </row>
    <row r="694" spans="1:15" x14ac:dyDescent="0.25">
      <c r="A694" s="8">
        <v>506</v>
      </c>
      <c r="B694" s="10" t="s">
        <v>2</v>
      </c>
      <c r="C694" s="24">
        <v>7306</v>
      </c>
      <c r="E694" s="8">
        <v>143</v>
      </c>
      <c r="F694" s="10" t="s">
        <v>244</v>
      </c>
      <c r="G694" s="10">
        <v>143</v>
      </c>
      <c r="H694" s="24">
        <v>7306</v>
      </c>
      <c r="J694" s="70">
        <v>810300000</v>
      </c>
      <c r="L694" s="10" t="str">
        <f>IFERROR(VLOOKUP(J694,'Produtos RA2018'!$C$2:$D$428,2,FALSE),"")</f>
        <v/>
      </c>
      <c r="M694" s="10" t="str">
        <f t="shared" si="23"/>
        <v>GROSELHAS, INCUINDO O CASSIS, FRESCAS</v>
      </c>
      <c r="O694" s="8">
        <f t="shared" si="24"/>
        <v>143</v>
      </c>
    </row>
    <row r="695" spans="1:15" x14ac:dyDescent="0.25">
      <c r="A695" s="8">
        <v>506</v>
      </c>
      <c r="B695" s="10" t="s">
        <v>2</v>
      </c>
      <c r="C695" s="24">
        <v>7306</v>
      </c>
      <c r="E695" s="8">
        <v>512</v>
      </c>
      <c r="F695" s="10" t="s">
        <v>252</v>
      </c>
      <c r="G695" s="10">
        <v>512</v>
      </c>
      <c r="H695" s="24">
        <v>7306</v>
      </c>
      <c r="J695" s="70">
        <v>810907502</v>
      </c>
      <c r="K695" s="25">
        <v>43867.515960648103</v>
      </c>
      <c r="L695" s="10" t="str">
        <f>IFERROR(VLOOKUP(J695,'Produtos RA2018'!$C$2:$D$428,2,FALSE),"")</f>
        <v>Medronho</v>
      </c>
      <c r="M695" s="10" t="str">
        <f t="shared" si="23"/>
        <v>MEDRONHO</v>
      </c>
      <c r="O695" s="8">
        <f t="shared" si="24"/>
        <v>512</v>
      </c>
    </row>
    <row r="696" spans="1:15" ht="22.5" x14ac:dyDescent="0.25">
      <c r="A696" s="8">
        <v>506</v>
      </c>
      <c r="B696" s="10" t="s">
        <v>2</v>
      </c>
      <c r="C696" s="24">
        <v>7306</v>
      </c>
      <c r="E696" s="8">
        <v>193</v>
      </c>
      <c r="F696" s="10" t="s">
        <v>255</v>
      </c>
      <c r="G696" s="10">
        <v>193</v>
      </c>
      <c r="H696" s="24">
        <v>7306</v>
      </c>
      <c r="J696" s="70">
        <v>810403000</v>
      </c>
      <c r="K696" s="25">
        <v>43867.515960648103</v>
      </c>
      <c r="L696" s="10" t="str">
        <f>IFERROR(VLOOKUP(J696,'Produtos RA2018'!$C$2:$D$428,2,FALSE),"")</f>
        <v/>
      </c>
      <c r="M696" s="10" t="str">
        <f t="shared" si="23"/>
        <v>MIRTILOS "FRUTOS DO VACCINIUM MYRTILLUS", FRESCOS</v>
      </c>
      <c r="O696" s="8">
        <f t="shared" si="24"/>
        <v>193</v>
      </c>
    </row>
    <row r="697" spans="1:15" x14ac:dyDescent="0.25">
      <c r="A697" s="8">
        <v>506</v>
      </c>
      <c r="B697" s="10" t="s">
        <v>2</v>
      </c>
      <c r="C697" s="24">
        <v>7306</v>
      </c>
      <c r="E697" s="8">
        <v>513</v>
      </c>
      <c r="F697" s="10" t="s">
        <v>271</v>
      </c>
      <c r="G697" s="10">
        <v>513</v>
      </c>
      <c r="H697" s="24">
        <v>7306</v>
      </c>
      <c r="J697" s="70">
        <v>810907503</v>
      </c>
      <c r="K697" s="25">
        <v>43867.515972222202</v>
      </c>
      <c r="L697" s="10" t="str">
        <f>IFERROR(VLOOKUP(J697,'Produtos RA2018'!$C$2:$D$428,2,FALSE),"")</f>
        <v>Physalis</v>
      </c>
      <c r="M697" s="10" t="str">
        <f t="shared" si="23"/>
        <v>PHYSALIS</v>
      </c>
      <c r="O697" s="8">
        <f t="shared" si="24"/>
        <v>513</v>
      </c>
    </row>
    <row r="698" spans="1:15" x14ac:dyDescent="0.25">
      <c r="A698" s="41">
        <v>506</v>
      </c>
      <c r="B698" s="42" t="s">
        <v>2</v>
      </c>
      <c r="C698" s="43">
        <v>7306</v>
      </c>
      <c r="D698" s="41"/>
      <c r="E698" s="41">
        <v>2214</v>
      </c>
      <c r="F698" s="42" t="s">
        <v>170</v>
      </c>
      <c r="G698" s="44" t="s">
        <v>473</v>
      </c>
      <c r="H698" s="24"/>
      <c r="K698" s="25">
        <v>43867.516041666699</v>
      </c>
      <c r="L698" s="10" t="str">
        <f>IFERROR(VLOOKUP(J698,'Produtos RA2018'!$C$2:$D$428,2,FALSE),"")</f>
        <v/>
      </c>
      <c r="M698" s="10" t="str">
        <f t="shared" si="23"/>
        <v>DEVOLUÇÕES</v>
      </c>
      <c r="O698" s="8" t="str">
        <f t="shared" si="24"/>
        <v>PRDDEV</v>
      </c>
    </row>
    <row r="699" spans="1:15" x14ac:dyDescent="0.25">
      <c r="A699" s="41">
        <v>506</v>
      </c>
      <c r="B699" s="42" t="s">
        <v>2</v>
      </c>
      <c r="C699" s="43">
        <v>7306</v>
      </c>
      <c r="D699" s="41"/>
      <c r="E699" s="41">
        <v>2216</v>
      </c>
      <c r="F699" s="42" t="s">
        <v>484</v>
      </c>
      <c r="G699" s="44" t="s">
        <v>471</v>
      </c>
      <c r="H699" s="24"/>
      <c r="K699" s="25">
        <v>43867.516064814801</v>
      </c>
      <c r="L699" s="10" t="str">
        <f>IFERROR(VLOOKUP(J699,'Produtos RA2018'!$C$2:$D$428,2,FALSE),"")</f>
        <v/>
      </c>
      <c r="M699" s="10" t="str">
        <f t="shared" si="23"/>
        <v>DESCONTOS e ABATIMENTOS</v>
      </c>
      <c r="O699" s="8" t="str">
        <f t="shared" si="24"/>
        <v>PRDABA</v>
      </c>
    </row>
    <row r="700" spans="1:15" x14ac:dyDescent="0.25">
      <c r="A700" s="41">
        <v>506</v>
      </c>
      <c r="B700" s="42" t="s">
        <v>2</v>
      </c>
      <c r="C700" s="43">
        <v>7306</v>
      </c>
      <c r="D700" s="41"/>
      <c r="E700" s="41">
        <v>2215</v>
      </c>
      <c r="F700" s="42" t="s">
        <v>485</v>
      </c>
      <c r="G700" s="44" t="s">
        <v>472</v>
      </c>
      <c r="H700" s="24"/>
      <c r="K700" s="25">
        <v>43867.516087962998</v>
      </c>
      <c r="L700" s="10" t="str">
        <f>IFERROR(VLOOKUP(J700,'Produtos RA2018'!$C$2:$D$428,2,FALSE),"")</f>
        <v/>
      </c>
      <c r="M700" s="10" t="str">
        <f t="shared" si="23"/>
        <v>OUTROS DESCONTOS</v>
      </c>
      <c r="O700" s="8" t="str">
        <f t="shared" si="24"/>
        <v>PRDDES</v>
      </c>
    </row>
    <row r="701" spans="1:15" x14ac:dyDescent="0.25">
      <c r="A701" s="41">
        <v>506</v>
      </c>
      <c r="B701" s="42" t="s">
        <v>2</v>
      </c>
      <c r="C701" s="43">
        <v>7306</v>
      </c>
      <c r="D701" s="41"/>
      <c r="E701" s="41"/>
      <c r="F701" s="42" t="s">
        <v>486</v>
      </c>
      <c r="G701" s="45" t="s">
        <v>487</v>
      </c>
      <c r="H701" s="24"/>
      <c r="K701" s="25">
        <v>43867.516099537002</v>
      </c>
      <c r="L701" s="10" t="str">
        <f>IFERROR(VLOOKUP(J701,'Produtos RA2018'!$C$2:$D$428,2,FALSE),"")</f>
        <v/>
      </c>
      <c r="M701" s="10" t="str">
        <f t="shared" si="23"/>
        <v>INDEMINIZAÇÕES DE SEGUROS</v>
      </c>
      <c r="O701" s="8" t="str">
        <f t="shared" si="24"/>
        <v>INDSEG</v>
      </c>
    </row>
    <row r="702" spans="1:15" x14ac:dyDescent="0.25">
      <c r="A702" s="41">
        <v>506</v>
      </c>
      <c r="B702" s="42" t="s">
        <v>2</v>
      </c>
      <c r="C702" s="43">
        <v>7306</v>
      </c>
      <c r="D702" s="41"/>
      <c r="E702" s="41"/>
      <c r="F702" s="42" t="s">
        <v>488</v>
      </c>
      <c r="G702" s="45" t="s">
        <v>489</v>
      </c>
      <c r="K702" s="25">
        <v>43867.516111111101</v>
      </c>
      <c r="L702" s="10" t="str">
        <f>IFERROR(VLOOKUP(J702,'Produtos RA2018'!$C$2:$D$428,2,FALSE),"")</f>
        <v/>
      </c>
      <c r="M702" s="10" t="str">
        <f t="shared" si="23"/>
        <v>SUBPRODUTOS</v>
      </c>
      <c r="O702" s="8" t="str">
        <f t="shared" si="24"/>
        <v>SUBPROD</v>
      </c>
    </row>
    <row r="703" spans="1:15" ht="22.5" x14ac:dyDescent="0.25">
      <c r="A703" s="8">
        <v>507</v>
      </c>
      <c r="B703" s="10" t="s">
        <v>3</v>
      </c>
      <c r="C703" s="24">
        <v>7306</v>
      </c>
      <c r="E703" s="8">
        <v>93</v>
      </c>
      <c r="F703" s="10" t="s">
        <v>288</v>
      </c>
      <c r="G703" s="10">
        <v>93</v>
      </c>
      <c r="H703" s="24">
        <v>7306</v>
      </c>
      <c r="J703" s="70">
        <v>910200000</v>
      </c>
      <c r="K703" s="25">
        <v>43867.5161226852</v>
      </c>
      <c r="L703" s="10" t="str">
        <f>IFERROR(VLOOKUP(J703,'Produtos RA2018'!$C$2:$D$428,2,FALSE),"")</f>
        <v>Açafrão</v>
      </c>
      <c r="M703" s="10" t="str">
        <f t="shared" si="23"/>
        <v>AÇAFRÃO</v>
      </c>
      <c r="O703" s="8">
        <f t="shared" si="24"/>
        <v>93</v>
      </c>
    </row>
    <row r="704" spans="1:15" ht="22.5" x14ac:dyDescent="0.25">
      <c r="A704" s="8">
        <v>507</v>
      </c>
      <c r="B704" s="10" t="s">
        <v>3</v>
      </c>
      <c r="C704" s="24">
        <v>7306</v>
      </c>
      <c r="E704" s="8">
        <v>514</v>
      </c>
      <c r="F704" s="10" t="s">
        <v>290</v>
      </c>
      <c r="G704" s="10">
        <v>514</v>
      </c>
      <c r="H704" s="24">
        <v>7306</v>
      </c>
      <c r="J704" s="70">
        <v>709999001</v>
      </c>
      <c r="K704" s="25">
        <v>43867.516180555598</v>
      </c>
      <c r="L704" s="10" t="str">
        <f>IFERROR(VLOOKUP(J704,'Produtos RA2018'!$C$2:$D$428,2,FALSE),"")</f>
        <v>Agrião Fresco ou Refrigerado</v>
      </c>
      <c r="M704" s="10" t="str">
        <f t="shared" si="23"/>
        <v>AGRIÃO FRESCO OU REFRIGERADO</v>
      </c>
      <c r="O704" s="8">
        <f t="shared" si="24"/>
        <v>514</v>
      </c>
    </row>
    <row r="705" spans="1:15" ht="22.5" x14ac:dyDescent="0.25">
      <c r="A705" s="8">
        <v>507</v>
      </c>
      <c r="B705" s="10" t="s">
        <v>3</v>
      </c>
      <c r="C705" s="24">
        <v>7306</v>
      </c>
      <c r="E705" s="8">
        <v>515</v>
      </c>
      <c r="F705" s="10" t="s">
        <v>295</v>
      </c>
      <c r="G705" s="10">
        <v>515</v>
      </c>
      <c r="H705" s="24">
        <v>7306</v>
      </c>
      <c r="J705" s="70">
        <v>709999006</v>
      </c>
      <c r="K705" s="25">
        <v>43867.516180555598</v>
      </c>
      <c r="L705" s="10" t="str">
        <f>IFERROR(VLOOKUP(J705,'Produtos RA2018'!$C$2:$D$428,2,FALSE),"")</f>
        <v/>
      </c>
      <c r="M705" s="10" t="str">
        <f t="shared" si="23"/>
        <v>ALECRIM FRESCO OU REFRIGERADO</v>
      </c>
      <c r="O705" s="8">
        <f t="shared" si="24"/>
        <v>515</v>
      </c>
    </row>
    <row r="706" spans="1:15" ht="22.5" x14ac:dyDescent="0.25">
      <c r="A706" s="8">
        <v>507</v>
      </c>
      <c r="B706" s="10" t="s">
        <v>3</v>
      </c>
      <c r="C706" s="24">
        <v>7306</v>
      </c>
      <c r="E706" s="8">
        <v>516</v>
      </c>
      <c r="F706" s="10" t="s">
        <v>311</v>
      </c>
      <c r="G706" s="10">
        <v>516</v>
      </c>
      <c r="H706" s="24">
        <v>7306</v>
      </c>
      <c r="J706" s="70">
        <v>709999002</v>
      </c>
      <c r="K706" s="25">
        <v>43867.516180555598</v>
      </c>
      <c r="L706" s="10" t="str">
        <f>IFERROR(VLOOKUP(J706,'Produtos RA2018'!$C$2:$D$428,2,FALSE),"")</f>
        <v>Cerefólio Fresco ou Refrigerado</v>
      </c>
      <c r="M706" s="10" t="str">
        <f t="shared" si="23"/>
        <v>CEREFÓLIO FRESCO OU REFRIGERADO</v>
      </c>
      <c r="O706" s="8">
        <f t="shared" si="24"/>
        <v>516</v>
      </c>
    </row>
    <row r="707" spans="1:15" ht="22.5" x14ac:dyDescent="0.25">
      <c r="A707" s="8">
        <v>507</v>
      </c>
      <c r="B707" s="10" t="s">
        <v>3</v>
      </c>
      <c r="C707" s="24">
        <v>7306</v>
      </c>
      <c r="E707" s="8">
        <v>517</v>
      </c>
      <c r="F707" s="10" t="s">
        <v>324</v>
      </c>
      <c r="G707" s="10">
        <v>517</v>
      </c>
      <c r="H707" s="24">
        <v>7306</v>
      </c>
      <c r="J707" s="70">
        <v>709999003</v>
      </c>
      <c r="K707" s="25">
        <v>43867.516192129602</v>
      </c>
      <c r="L707" s="10" t="str">
        <f>IFERROR(VLOOKUP(J707,'Produtos RA2018'!$C$2:$D$428,2,FALSE),"")</f>
        <v>Estragão Fresco ou Refrigerado</v>
      </c>
      <c r="M707" s="10" t="str">
        <f t="shared" si="23"/>
        <v>ESTRAGÃO FRESCO OU REFRIGERADO</v>
      </c>
      <c r="O707" s="8">
        <f t="shared" si="24"/>
        <v>517</v>
      </c>
    </row>
    <row r="708" spans="1:15" ht="22.5" x14ac:dyDescent="0.25">
      <c r="A708" s="8">
        <v>507</v>
      </c>
      <c r="B708" s="10" t="s">
        <v>3</v>
      </c>
      <c r="C708" s="24">
        <v>7306</v>
      </c>
      <c r="E708" s="8">
        <v>386</v>
      </c>
      <c r="F708" s="10" t="s">
        <v>328</v>
      </c>
      <c r="G708" s="10">
        <v>386</v>
      </c>
      <c r="H708" s="24">
        <v>7306</v>
      </c>
      <c r="J708" s="70">
        <v>1211908630</v>
      </c>
      <c r="K708" s="25"/>
      <c r="L708" s="10" t="str">
        <f>IFERROR(VLOOKUP(J708,'Produtos RA2018'!$C$2:$D$428,2,FALSE),"")</f>
        <v/>
      </c>
      <c r="M708" s="10" t="str">
        <f t="shared" si="23"/>
        <v>HORTELÃ</v>
      </c>
      <c r="O708" s="8">
        <f t="shared" si="24"/>
        <v>386</v>
      </c>
    </row>
    <row r="709" spans="1:15" ht="22.5" x14ac:dyDescent="0.25">
      <c r="A709" s="8">
        <v>507</v>
      </c>
      <c r="B709" s="10" t="s">
        <v>3</v>
      </c>
      <c r="C709" s="24">
        <v>7306</v>
      </c>
      <c r="E709" s="8">
        <v>264</v>
      </c>
      <c r="F709" s="10" t="s">
        <v>330</v>
      </c>
      <c r="G709" s="10">
        <v>264</v>
      </c>
      <c r="H709" s="24">
        <v>7306</v>
      </c>
      <c r="J709" s="70">
        <v>1211908620</v>
      </c>
      <c r="K709" s="25"/>
      <c r="L709" s="10" t="str">
        <f>IFERROR(VLOOKUP(J709,'Produtos RA2018'!$C$2:$D$428,2,FALSE),"")</f>
        <v/>
      </c>
      <c r="M709" s="10" t="str">
        <f t="shared" si="23"/>
        <v>MANJERICÃO</v>
      </c>
      <c r="O709" s="8">
        <f t="shared" si="24"/>
        <v>264</v>
      </c>
    </row>
    <row r="710" spans="1:15" ht="22.5" x14ac:dyDescent="0.25">
      <c r="A710" s="8">
        <v>507</v>
      </c>
      <c r="B710" s="10" t="s">
        <v>3</v>
      </c>
      <c r="C710" s="24">
        <v>7306</v>
      </c>
      <c r="E710" s="8">
        <v>518</v>
      </c>
      <c r="F710" s="10" t="s">
        <v>332</v>
      </c>
      <c r="G710" s="10">
        <v>518</v>
      </c>
      <c r="H710" s="24">
        <v>7306</v>
      </c>
      <c r="J710" s="70">
        <v>709999007</v>
      </c>
      <c r="K710" s="25"/>
      <c r="L710" s="10" t="str">
        <f>IFERROR(VLOOKUP(J710,'Produtos RA2018'!$C$2:$D$428,2,FALSE),"")</f>
        <v/>
      </c>
      <c r="M710" s="10" t="str">
        <f t="shared" si="23"/>
        <v>MELISSA/ERVA CIDREIRA FRESCO OU REFRIGERADO</v>
      </c>
      <c r="O710" s="8">
        <f t="shared" si="24"/>
        <v>518</v>
      </c>
    </row>
    <row r="711" spans="1:15" ht="22.5" x14ac:dyDescent="0.25">
      <c r="A711" s="8">
        <v>507</v>
      </c>
      <c r="B711" s="10" t="s">
        <v>3</v>
      </c>
      <c r="C711" s="24">
        <v>7306</v>
      </c>
      <c r="E711" s="8">
        <v>519</v>
      </c>
      <c r="F711" s="10" t="s">
        <v>333</v>
      </c>
      <c r="G711" s="10">
        <v>519</v>
      </c>
      <c r="H711" s="24">
        <v>7306</v>
      </c>
      <c r="J711" s="70">
        <v>709999008</v>
      </c>
      <c r="K711" s="25"/>
      <c r="L711" s="10" t="str">
        <f>IFERROR(VLOOKUP(J711,'Produtos RA2018'!$C$2:$D$428,2,FALSE),"")</f>
        <v/>
      </c>
      <c r="M711" s="10" t="str">
        <f t="shared" si="23"/>
        <v>OREGÃO/MANJERONA SILVESTRE FRESCO OU REFRIGERADO</v>
      </c>
      <c r="O711" s="8">
        <f t="shared" si="24"/>
        <v>519</v>
      </c>
    </row>
    <row r="712" spans="1:15" ht="22.5" x14ac:dyDescent="0.25">
      <c r="A712" s="8">
        <v>507</v>
      </c>
      <c r="B712" s="10" t="s">
        <v>3</v>
      </c>
      <c r="C712" s="24">
        <v>7306</v>
      </c>
      <c r="E712" s="8">
        <v>299</v>
      </c>
      <c r="F712" s="10" t="s">
        <v>347</v>
      </c>
      <c r="G712" s="10">
        <v>299</v>
      </c>
      <c r="H712" s="24">
        <v>7306</v>
      </c>
      <c r="J712" s="70">
        <v>709999040</v>
      </c>
      <c r="K712" s="25"/>
      <c r="L712" s="10" t="str">
        <f>IFERROR(VLOOKUP(J712,'Produtos RA2018'!$C$2:$D$428,2,FALSE),"")</f>
        <v/>
      </c>
      <c r="M712" s="10" t="str">
        <f t="shared" si="23"/>
        <v>SALSA FRESCA</v>
      </c>
      <c r="O712" s="8">
        <f t="shared" si="24"/>
        <v>299</v>
      </c>
    </row>
    <row r="713" spans="1:15" ht="22.5" x14ac:dyDescent="0.25">
      <c r="A713" s="8">
        <v>507</v>
      </c>
      <c r="B713" s="10" t="s">
        <v>3</v>
      </c>
      <c r="C713" s="24">
        <v>7306</v>
      </c>
      <c r="E713" s="8">
        <v>520</v>
      </c>
      <c r="F713" s="10" t="s">
        <v>348</v>
      </c>
      <c r="G713" s="10">
        <v>520</v>
      </c>
      <c r="H713" s="24">
        <v>7306</v>
      </c>
      <c r="J713" s="70">
        <v>709999004</v>
      </c>
      <c r="K713" s="25">
        <v>43867.516041666699</v>
      </c>
      <c r="L713" s="10" t="str">
        <f>IFERROR(VLOOKUP(J713,'Produtos RA2018'!$C$2:$D$428,2,FALSE),"")</f>
        <v/>
      </c>
      <c r="M713" s="10" t="str">
        <f t="shared" ref="M713:M777" si="25">IF(L713="",F713,UPPER(L713))</f>
        <v>SALVA FRESCA OU REFRIGERADA</v>
      </c>
      <c r="O713" s="8">
        <f t="shared" ref="O713:O777" si="26">G713</f>
        <v>520</v>
      </c>
    </row>
    <row r="714" spans="1:15" ht="22.5" x14ac:dyDescent="0.25">
      <c r="A714" s="8">
        <v>507</v>
      </c>
      <c r="B714" s="10" t="s">
        <v>3</v>
      </c>
      <c r="C714" s="24">
        <v>7306</v>
      </c>
      <c r="E714" s="8">
        <v>521</v>
      </c>
      <c r="F714" s="10" t="s">
        <v>349</v>
      </c>
      <c r="G714" s="10">
        <v>521</v>
      </c>
      <c r="H714" s="24">
        <v>7306</v>
      </c>
      <c r="J714" s="70">
        <v>709999005</v>
      </c>
      <c r="K714" s="25">
        <v>43867.5160763889</v>
      </c>
      <c r="L714" s="10" t="str">
        <f>IFERROR(VLOOKUP(J714,'Produtos RA2018'!$C$2:$D$428,2,FALSE),"")</f>
        <v>Segurelha Fresca ou Refrigerada</v>
      </c>
      <c r="M714" s="10" t="str">
        <f t="shared" si="25"/>
        <v>SEGURELHA FRESCA OU REFRIGERADA</v>
      </c>
      <c r="O714" s="8">
        <f t="shared" si="26"/>
        <v>521</v>
      </c>
    </row>
    <row r="715" spans="1:15" ht="22.5" x14ac:dyDescent="0.25">
      <c r="A715" s="8">
        <v>507</v>
      </c>
      <c r="B715" s="10" t="s">
        <v>3</v>
      </c>
      <c r="C715" s="24">
        <v>7306</v>
      </c>
      <c r="E715" s="8">
        <v>638</v>
      </c>
      <c r="F715" s="10" t="s">
        <v>351</v>
      </c>
      <c r="G715" s="10">
        <v>638</v>
      </c>
      <c r="H715" s="24">
        <v>7306</v>
      </c>
      <c r="J715" s="70">
        <v>910990000</v>
      </c>
      <c r="K715" s="25">
        <v>43867.5160763889</v>
      </c>
      <c r="L715" s="10" t="str">
        <f>IFERROR(VLOOKUP(J715,'Produtos RA2018'!$C$2:$D$428,2,FALSE),"")</f>
        <v xml:space="preserve">Tomilho, fresco ou refrigerado </v>
      </c>
      <c r="M715" s="10" t="str">
        <f t="shared" si="25"/>
        <v xml:space="preserve">TOMILHO, FRESCO OU REFRIGERADO </v>
      </c>
      <c r="O715" s="8">
        <f t="shared" si="26"/>
        <v>638</v>
      </c>
    </row>
    <row r="716" spans="1:15" ht="22.5" x14ac:dyDescent="0.25">
      <c r="A716" s="41">
        <v>507</v>
      </c>
      <c r="B716" s="42" t="s">
        <v>3</v>
      </c>
      <c r="C716" s="43">
        <v>7306</v>
      </c>
      <c r="D716" s="41"/>
      <c r="E716" s="41">
        <v>2214</v>
      </c>
      <c r="F716" s="42" t="s">
        <v>170</v>
      </c>
      <c r="G716" s="44" t="s">
        <v>473</v>
      </c>
      <c r="H716" s="24"/>
      <c r="K716" s="25">
        <v>43867.516099537002</v>
      </c>
      <c r="L716" s="10" t="str">
        <f>IFERROR(VLOOKUP(J716,'Produtos RA2018'!$C$2:$D$428,2,FALSE),"")</f>
        <v/>
      </c>
      <c r="M716" s="10" t="str">
        <f t="shared" si="25"/>
        <v>DEVOLUÇÕES</v>
      </c>
      <c r="O716" s="8" t="str">
        <f t="shared" si="26"/>
        <v>PRDDEV</v>
      </c>
    </row>
    <row r="717" spans="1:15" ht="22.5" x14ac:dyDescent="0.25">
      <c r="A717" s="41">
        <v>507</v>
      </c>
      <c r="B717" s="42" t="s">
        <v>3</v>
      </c>
      <c r="C717" s="43">
        <v>7306</v>
      </c>
      <c r="D717" s="41"/>
      <c r="E717" s="41">
        <v>2216</v>
      </c>
      <c r="F717" s="42" t="s">
        <v>484</v>
      </c>
      <c r="G717" s="44" t="s">
        <v>471</v>
      </c>
      <c r="H717" s="24"/>
      <c r="K717" s="25"/>
      <c r="L717" s="10" t="str">
        <f>IFERROR(VLOOKUP(J717,'Produtos RA2018'!$C$2:$D$428,2,FALSE),"")</f>
        <v/>
      </c>
      <c r="M717" s="10" t="str">
        <f t="shared" si="25"/>
        <v>DESCONTOS e ABATIMENTOS</v>
      </c>
      <c r="O717" s="8" t="str">
        <f t="shared" si="26"/>
        <v>PRDABA</v>
      </c>
    </row>
    <row r="718" spans="1:15" ht="22.5" x14ac:dyDescent="0.25">
      <c r="A718" s="41">
        <v>507</v>
      </c>
      <c r="B718" s="42" t="s">
        <v>3</v>
      </c>
      <c r="C718" s="43">
        <v>7306</v>
      </c>
      <c r="D718" s="41"/>
      <c r="E718" s="41">
        <v>2215</v>
      </c>
      <c r="F718" s="42" t="s">
        <v>485</v>
      </c>
      <c r="G718" s="44" t="s">
        <v>472</v>
      </c>
      <c r="H718" s="24"/>
      <c r="K718" s="25"/>
      <c r="L718" s="10" t="str">
        <f>IFERROR(VLOOKUP(J718,'Produtos RA2018'!$C$2:$D$428,2,FALSE),"")</f>
        <v/>
      </c>
      <c r="M718" s="10" t="str">
        <f t="shared" si="25"/>
        <v>OUTROS DESCONTOS</v>
      </c>
      <c r="O718" s="8" t="str">
        <f t="shared" si="26"/>
        <v>PRDDES</v>
      </c>
    </row>
    <row r="719" spans="1:15" ht="22.5" x14ac:dyDescent="0.25">
      <c r="A719" s="41">
        <v>507</v>
      </c>
      <c r="B719" s="42" t="s">
        <v>3</v>
      </c>
      <c r="C719" s="43">
        <v>7306</v>
      </c>
      <c r="D719" s="41"/>
      <c r="E719" s="41"/>
      <c r="F719" s="42" t="s">
        <v>486</v>
      </c>
      <c r="G719" s="45" t="s">
        <v>487</v>
      </c>
      <c r="H719" s="24"/>
      <c r="K719" s="25"/>
      <c r="L719" s="10" t="str">
        <f>IFERROR(VLOOKUP(J719,'Produtos RA2018'!$C$2:$D$428,2,FALSE),"")</f>
        <v/>
      </c>
      <c r="M719" s="10" t="str">
        <f t="shared" si="25"/>
        <v>INDEMINIZAÇÕES DE SEGUROS</v>
      </c>
      <c r="O719" s="8" t="str">
        <f t="shared" si="26"/>
        <v>INDSEG</v>
      </c>
    </row>
    <row r="720" spans="1:15" ht="22.5" x14ac:dyDescent="0.25">
      <c r="A720" s="41">
        <v>507</v>
      </c>
      <c r="B720" s="42" t="s">
        <v>3</v>
      </c>
      <c r="C720" s="43">
        <v>7306</v>
      </c>
      <c r="D720" s="41"/>
      <c r="E720" s="41"/>
      <c r="F720" s="42" t="s">
        <v>488</v>
      </c>
      <c r="G720" s="45" t="s">
        <v>489</v>
      </c>
      <c r="H720" s="24"/>
      <c r="K720" s="25"/>
      <c r="L720" s="10" t="str">
        <f>IFERROR(VLOOKUP(J720,'Produtos RA2018'!$C$2:$D$428,2,FALSE),"")</f>
        <v/>
      </c>
      <c r="M720" s="10" t="str">
        <f t="shared" si="25"/>
        <v>SUBPRODUTOS</v>
      </c>
      <c r="O720" s="8" t="str">
        <f t="shared" si="26"/>
        <v>SUBPROD</v>
      </c>
    </row>
    <row r="721" spans="1:15" ht="63" customHeight="1" x14ac:dyDescent="0.25">
      <c r="A721" s="8">
        <v>31</v>
      </c>
      <c r="B721" s="10" t="s">
        <v>133</v>
      </c>
      <c r="C721" s="24">
        <v>7306</v>
      </c>
      <c r="E721" s="8">
        <v>336</v>
      </c>
      <c r="F721" s="10" t="s">
        <v>462</v>
      </c>
      <c r="G721" s="10">
        <v>336</v>
      </c>
      <c r="H721" s="24">
        <v>7306</v>
      </c>
      <c r="J721" s="70">
        <v>1521900000</v>
      </c>
      <c r="K721" s="25"/>
      <c r="L721" s="10" t="str">
        <f>IFERROR(VLOOKUP(J721,'Produtos RA2018'!$C$2:$D$428,2,FALSE),"")</f>
        <v xml:space="preserve">CERAS DE ABELHA </v>
      </c>
      <c r="M721" s="10" t="str">
        <f t="shared" si="25"/>
        <v xml:space="preserve">CERAS DE ABELHA </v>
      </c>
      <c r="O721" s="8">
        <f t="shared" si="26"/>
        <v>336</v>
      </c>
    </row>
    <row r="722" spans="1:15" ht="33" customHeight="1" x14ac:dyDescent="0.25">
      <c r="A722" s="8">
        <v>31</v>
      </c>
      <c r="B722" s="10" t="s">
        <v>133</v>
      </c>
      <c r="C722" s="24">
        <v>7306</v>
      </c>
      <c r="E722" s="8">
        <v>376</v>
      </c>
      <c r="F722" s="10" t="s">
        <v>463</v>
      </c>
      <c r="G722" s="10">
        <v>376</v>
      </c>
      <c r="H722" s="24">
        <v>7306</v>
      </c>
      <c r="J722" s="70">
        <v>511998500</v>
      </c>
      <c r="K722" s="25">
        <v>43867.5161689815</v>
      </c>
      <c r="L722" s="10" t="s">
        <v>463</v>
      </c>
      <c r="M722" s="10" t="str">
        <f t="shared" si="25"/>
        <v>GELEIA REAL E PROPOLIS , IMPRÓPRIOS PARA ALIMENTAÇÃO HUMANA</v>
      </c>
      <c r="O722" s="8">
        <f t="shared" si="26"/>
        <v>376</v>
      </c>
    </row>
    <row r="723" spans="1:15" x14ac:dyDescent="0.25">
      <c r="A723" s="8">
        <v>31</v>
      </c>
      <c r="B723" s="10" t="s">
        <v>133</v>
      </c>
      <c r="C723" s="24">
        <v>7306</v>
      </c>
      <c r="E723" s="8">
        <v>249</v>
      </c>
      <c r="F723" s="10" t="s">
        <v>464</v>
      </c>
      <c r="G723" s="10">
        <v>249</v>
      </c>
      <c r="H723" s="24">
        <v>7306</v>
      </c>
      <c r="J723" s="70">
        <v>410000000</v>
      </c>
      <c r="K723" s="25">
        <v>43867.515960648103</v>
      </c>
      <c r="L723" s="10" t="str">
        <f>IFERROR(VLOOKUP(J723,'Produtos RA2018'!$C$2:$D$428,2,FALSE),"")</f>
        <v>GELEIA REAL E PRÓPOLIS, COMESTÍVEIS</v>
      </c>
      <c r="M723" s="10" t="str">
        <f t="shared" si="25"/>
        <v>GELEIA REAL E PRÓPOLIS, COMESTÍVEIS</v>
      </c>
      <c r="O723" s="8">
        <f t="shared" si="26"/>
        <v>249</v>
      </c>
    </row>
    <row r="724" spans="1:15" x14ac:dyDescent="0.25">
      <c r="A724" s="8">
        <v>31</v>
      </c>
      <c r="B724" s="10" t="s">
        <v>133</v>
      </c>
      <c r="C724" s="24">
        <v>7306</v>
      </c>
      <c r="E724" s="8">
        <v>126</v>
      </c>
      <c r="F724" s="10" t="s">
        <v>107</v>
      </c>
      <c r="G724" s="10">
        <v>126</v>
      </c>
      <c r="H724" s="24">
        <v>7306</v>
      </c>
      <c r="J724" s="70">
        <v>409000000</v>
      </c>
      <c r="K724" s="25">
        <v>43867.515960648103</v>
      </c>
      <c r="L724" s="10" t="str">
        <f>IFERROR(VLOOKUP(J724,'Produtos RA2018'!$C$2:$D$428,2,FALSE),"")</f>
        <v>MEL NATURAL</v>
      </c>
      <c r="M724" s="10" t="str">
        <f t="shared" si="25"/>
        <v>MEL NATURAL</v>
      </c>
      <c r="O724" s="8">
        <f t="shared" si="26"/>
        <v>126</v>
      </c>
    </row>
    <row r="725" spans="1:15" x14ac:dyDescent="0.25">
      <c r="A725" s="41">
        <v>31</v>
      </c>
      <c r="B725" s="42" t="s">
        <v>133</v>
      </c>
      <c r="C725" s="43">
        <v>7306</v>
      </c>
      <c r="D725" s="41"/>
      <c r="E725" s="41">
        <v>2214</v>
      </c>
      <c r="F725" s="42" t="s">
        <v>170</v>
      </c>
      <c r="G725" s="44" t="s">
        <v>473</v>
      </c>
      <c r="H725" s="24"/>
      <c r="K725" s="25">
        <v>43867.515960648103</v>
      </c>
      <c r="L725" s="10" t="str">
        <f>IFERROR(VLOOKUP(J725,'Produtos RA2018'!$C$2:$D$428,2,FALSE),"")</f>
        <v/>
      </c>
      <c r="M725" s="10" t="str">
        <f t="shared" si="25"/>
        <v>DEVOLUÇÕES</v>
      </c>
      <c r="O725" s="8" t="str">
        <f t="shared" si="26"/>
        <v>PRDDEV</v>
      </c>
    </row>
    <row r="726" spans="1:15" x14ac:dyDescent="0.25">
      <c r="A726" s="41">
        <v>31</v>
      </c>
      <c r="B726" s="42" t="s">
        <v>133</v>
      </c>
      <c r="C726" s="43">
        <v>7306</v>
      </c>
      <c r="D726" s="41"/>
      <c r="E726" s="41">
        <v>2216</v>
      </c>
      <c r="F726" s="42" t="s">
        <v>484</v>
      </c>
      <c r="G726" s="44" t="s">
        <v>471</v>
      </c>
      <c r="H726" s="24"/>
      <c r="K726" s="25">
        <v>43867.515960648103</v>
      </c>
      <c r="L726" s="10" t="str">
        <f>IFERROR(VLOOKUP(J726,'Produtos RA2018'!$C$2:$D$428,2,FALSE),"")</f>
        <v/>
      </c>
      <c r="M726" s="10" t="str">
        <f t="shared" si="25"/>
        <v>DESCONTOS e ABATIMENTOS</v>
      </c>
      <c r="O726" s="8" t="str">
        <f t="shared" si="26"/>
        <v>PRDABA</v>
      </c>
    </row>
    <row r="727" spans="1:15" x14ac:dyDescent="0.25">
      <c r="A727" s="41">
        <v>31</v>
      </c>
      <c r="B727" s="42" t="s">
        <v>133</v>
      </c>
      <c r="C727" s="43">
        <v>7306</v>
      </c>
      <c r="D727" s="41"/>
      <c r="E727" s="41">
        <v>2215</v>
      </c>
      <c r="F727" s="42" t="s">
        <v>485</v>
      </c>
      <c r="G727" s="44" t="s">
        <v>472</v>
      </c>
      <c r="H727" s="24"/>
      <c r="K727" s="25">
        <v>43867.515960648103</v>
      </c>
      <c r="L727" s="10" t="str">
        <f>IFERROR(VLOOKUP(J727,'Produtos RA2018'!$C$2:$D$428,2,FALSE),"")</f>
        <v/>
      </c>
      <c r="M727" s="10" t="str">
        <f t="shared" si="25"/>
        <v>OUTROS DESCONTOS</v>
      </c>
      <c r="O727" s="8" t="str">
        <f t="shared" si="26"/>
        <v>PRDDES</v>
      </c>
    </row>
    <row r="728" spans="1:15" x14ac:dyDescent="0.25">
      <c r="A728" s="41">
        <v>31</v>
      </c>
      <c r="B728" s="42" t="s">
        <v>133</v>
      </c>
      <c r="C728" s="43">
        <v>7306</v>
      </c>
      <c r="D728" s="41"/>
      <c r="E728" s="41"/>
      <c r="F728" s="42" t="s">
        <v>486</v>
      </c>
      <c r="G728" s="45" t="s">
        <v>487</v>
      </c>
      <c r="H728" s="24"/>
      <c r="K728" s="25">
        <v>43867.515960648103</v>
      </c>
      <c r="L728" s="10" t="str">
        <f>IFERROR(VLOOKUP(J728,'Produtos RA2018'!$C$2:$D$428,2,FALSE),"")</f>
        <v/>
      </c>
      <c r="M728" s="10" t="str">
        <f t="shared" si="25"/>
        <v>INDEMINIZAÇÕES DE SEGUROS</v>
      </c>
      <c r="O728" s="8" t="str">
        <f t="shared" si="26"/>
        <v>INDSEG</v>
      </c>
    </row>
    <row r="729" spans="1:15" x14ac:dyDescent="0.25">
      <c r="A729" s="41">
        <v>31</v>
      </c>
      <c r="B729" s="42" t="s">
        <v>133</v>
      </c>
      <c r="C729" s="43">
        <v>7306</v>
      </c>
      <c r="D729" s="41"/>
      <c r="E729" s="41"/>
      <c r="F729" s="42" t="s">
        <v>488</v>
      </c>
      <c r="G729" s="45" t="s">
        <v>489</v>
      </c>
      <c r="H729" s="24"/>
      <c r="K729" s="25">
        <v>43867.515960648103</v>
      </c>
      <c r="L729" s="10" t="str">
        <f>IFERROR(VLOOKUP(J729,'Produtos RA2018'!$C$2:$D$428,2,FALSE),"")</f>
        <v/>
      </c>
      <c r="M729" s="10" t="str">
        <f t="shared" si="25"/>
        <v>SUBPRODUTOS</v>
      </c>
      <c r="O729" s="8" t="str">
        <f t="shared" si="26"/>
        <v>SUBPROD</v>
      </c>
    </row>
    <row r="730" spans="1:15" x14ac:dyDescent="0.25">
      <c r="A730" s="8">
        <v>31</v>
      </c>
      <c r="B730" s="10" t="s">
        <v>133</v>
      </c>
      <c r="C730" s="24">
        <v>7306</v>
      </c>
      <c r="E730" s="8">
        <v>645</v>
      </c>
      <c r="F730" s="10" t="s">
        <v>465</v>
      </c>
      <c r="G730" s="10">
        <v>645</v>
      </c>
      <c r="H730" s="24">
        <v>7306</v>
      </c>
      <c r="J730" s="70">
        <v>1212999500</v>
      </c>
      <c r="K730" s="25">
        <v>43867.515960648103</v>
      </c>
      <c r="L730" s="10" t="str">
        <f>IFERROR(VLOOKUP(J730,'Produtos RA2018'!$C$2:$D$428,2,FALSE),"")</f>
        <v>PÓLEN</v>
      </c>
      <c r="M730" s="10" t="str">
        <f t="shared" si="25"/>
        <v>PÓLEN</v>
      </c>
      <c r="O730" s="8">
        <f t="shared" si="26"/>
        <v>645</v>
      </c>
    </row>
    <row r="731" spans="1:15" ht="22.5" x14ac:dyDescent="0.25">
      <c r="A731" s="8">
        <v>512</v>
      </c>
      <c r="B731" s="10" t="s">
        <v>162</v>
      </c>
      <c r="C731" s="24">
        <v>43466</v>
      </c>
      <c r="E731" s="8">
        <v>637</v>
      </c>
      <c r="F731" s="10" t="s">
        <v>286</v>
      </c>
      <c r="G731" s="10">
        <v>637</v>
      </c>
      <c r="H731" s="24">
        <v>7306</v>
      </c>
      <c r="J731" s="70">
        <v>709939000</v>
      </c>
      <c r="K731" s="25">
        <v>43867.515960648103</v>
      </c>
      <c r="L731" s="10" t="str">
        <f>IFERROR(VLOOKUP(J731,'Produtos RA2018'!$C$2:$D$428,2,FALSE),"")</f>
        <v/>
      </c>
      <c r="M731" s="10" t="str">
        <f t="shared" si="25"/>
        <v>ABÓBORAS E CABAÇAS (CURCURBITA SPP.), FRESCAS OU REFRIGERADAS</v>
      </c>
      <c r="O731" s="8">
        <f t="shared" si="26"/>
        <v>637</v>
      </c>
    </row>
    <row r="732" spans="1:15" x14ac:dyDescent="0.25">
      <c r="A732" s="8">
        <v>512</v>
      </c>
      <c r="B732" s="10" t="s">
        <v>162</v>
      </c>
      <c r="C732" s="24">
        <v>43466</v>
      </c>
      <c r="E732" s="8">
        <v>260</v>
      </c>
      <c r="F732" s="10" t="s">
        <v>287</v>
      </c>
      <c r="G732" s="10">
        <v>260</v>
      </c>
      <c r="H732" s="24">
        <v>7306</v>
      </c>
      <c r="J732" s="70">
        <v>709931000</v>
      </c>
      <c r="K732" s="25">
        <v>43867.515972222202</v>
      </c>
      <c r="L732" s="10" t="str">
        <f>IFERROR(VLOOKUP(J732,'Produtos RA2018'!$C$2:$D$428,2,FALSE),"")</f>
        <v>Aboborinhas</v>
      </c>
      <c r="M732" s="10" t="str">
        <f t="shared" si="25"/>
        <v>ABOBORINHAS</v>
      </c>
      <c r="O732" s="8">
        <f t="shared" si="26"/>
        <v>260</v>
      </c>
    </row>
    <row r="733" spans="1:15" x14ac:dyDescent="0.25">
      <c r="A733" s="8">
        <v>512</v>
      </c>
      <c r="B733" s="10" t="s">
        <v>162</v>
      </c>
      <c r="C733" s="24">
        <v>43466</v>
      </c>
      <c r="E733" s="8">
        <v>93</v>
      </c>
      <c r="F733" s="10" t="s">
        <v>288</v>
      </c>
      <c r="G733" s="10">
        <v>93</v>
      </c>
      <c r="H733" s="24">
        <v>7306</v>
      </c>
      <c r="J733" s="70">
        <v>910200000</v>
      </c>
      <c r="K733" s="25">
        <v>43867.515972222202</v>
      </c>
      <c r="L733" s="10" t="str">
        <f>IFERROR(VLOOKUP(J733,'Produtos RA2018'!$C$2:$D$428,2,FALSE),"")</f>
        <v>Açafrão</v>
      </c>
      <c r="M733" s="10" t="str">
        <f t="shared" si="25"/>
        <v>AÇAFRÃO</v>
      </c>
      <c r="O733" s="8">
        <f t="shared" si="26"/>
        <v>93</v>
      </c>
    </row>
    <row r="734" spans="1:15" x14ac:dyDescent="0.25">
      <c r="A734" s="8">
        <v>512</v>
      </c>
      <c r="B734" s="10" t="s">
        <v>162</v>
      </c>
      <c r="C734" s="24">
        <v>43466</v>
      </c>
      <c r="E734" s="8">
        <v>261</v>
      </c>
      <c r="F734" s="10" t="s">
        <v>289</v>
      </c>
      <c r="G734" s="10">
        <v>261</v>
      </c>
      <c r="H734" s="24">
        <v>7306</v>
      </c>
      <c r="J734" s="70">
        <v>709992000</v>
      </c>
      <c r="K734" s="25">
        <v>43867.515972222202</v>
      </c>
      <c r="L734" s="10" t="str">
        <f>IFERROR(VLOOKUP(J734,'Produtos RA2018'!$C$2:$D$428,2,FALSE),"")</f>
        <v>Acelgas e cardos</v>
      </c>
      <c r="M734" s="10" t="str">
        <f t="shared" si="25"/>
        <v>ACELGAS E CARDOS</v>
      </c>
      <c r="O734" s="8">
        <f t="shared" si="26"/>
        <v>261</v>
      </c>
    </row>
    <row r="735" spans="1:15" x14ac:dyDescent="0.25">
      <c r="A735" s="8">
        <v>512</v>
      </c>
      <c r="B735" s="10" t="s">
        <v>162</v>
      </c>
      <c r="C735" s="24">
        <v>43466</v>
      </c>
      <c r="E735" s="8">
        <v>514</v>
      </c>
      <c r="F735" s="10" t="s">
        <v>290</v>
      </c>
      <c r="G735" s="10">
        <v>514</v>
      </c>
      <c r="H735" s="24">
        <v>7306</v>
      </c>
      <c r="J735" s="70">
        <v>709999001</v>
      </c>
      <c r="K735" s="25">
        <v>43867.515972222202</v>
      </c>
      <c r="L735" s="10" t="str">
        <f>IFERROR(VLOOKUP(J735,'Produtos RA2018'!$C$2:$D$428,2,FALSE),"")</f>
        <v>Agrião Fresco ou Refrigerado</v>
      </c>
      <c r="M735" s="10" t="str">
        <f t="shared" si="25"/>
        <v>AGRIÃO FRESCO OU REFRIGERADO</v>
      </c>
      <c r="O735" s="8">
        <f t="shared" si="26"/>
        <v>514</v>
      </c>
    </row>
    <row r="736" spans="1:15" x14ac:dyDescent="0.25">
      <c r="A736" s="8">
        <v>512</v>
      </c>
      <c r="B736" s="10" t="s">
        <v>162</v>
      </c>
      <c r="C736" s="24">
        <v>43466</v>
      </c>
      <c r="E736" s="8">
        <v>222</v>
      </c>
      <c r="F736" s="10" t="s">
        <v>291</v>
      </c>
      <c r="G736" s="10">
        <v>222</v>
      </c>
      <c r="H736" s="24">
        <v>7306</v>
      </c>
      <c r="J736" s="70">
        <v>709400000</v>
      </c>
      <c r="K736" s="25">
        <v>43867.515972222202</v>
      </c>
      <c r="L736" s="10" t="str">
        <f>IFERROR(VLOOKUP(J736,'Produtos RA2018'!$C$2:$D$428,2,FALSE),"")</f>
        <v>Aipo, excepto aipo-rábano</v>
      </c>
      <c r="M736" s="10" t="str">
        <f t="shared" si="25"/>
        <v>AIPO, EXCEPTO AIPO-RÁBANO</v>
      </c>
      <c r="O736" s="8">
        <f t="shared" si="26"/>
        <v>222</v>
      </c>
    </row>
    <row r="737" spans="1:15" x14ac:dyDescent="0.25">
      <c r="A737" s="8">
        <v>512</v>
      </c>
      <c r="B737" s="10" t="s">
        <v>162</v>
      </c>
      <c r="C737" s="24">
        <v>43466</v>
      </c>
      <c r="E737" s="8">
        <v>180</v>
      </c>
      <c r="F737" s="10" t="s">
        <v>292</v>
      </c>
      <c r="G737" s="10">
        <v>180</v>
      </c>
      <c r="H737" s="24">
        <v>7306</v>
      </c>
      <c r="J737" s="70">
        <v>706901000</v>
      </c>
      <c r="K737" s="25">
        <v>43867.515972222202</v>
      </c>
      <c r="L737" s="10" t="str">
        <f>IFERROR(VLOOKUP(J737,'Produtos RA2018'!$C$2:$D$428,2,FALSE),"")</f>
        <v/>
      </c>
      <c r="M737" s="10" t="str">
        <f t="shared" si="25"/>
        <v>AÍPO-RÁBANO</v>
      </c>
      <c r="O737" s="8">
        <f t="shared" si="26"/>
        <v>180</v>
      </c>
    </row>
    <row r="738" spans="1:15" x14ac:dyDescent="0.25">
      <c r="A738" s="8">
        <v>512</v>
      </c>
      <c r="B738" s="10" t="s">
        <v>162</v>
      </c>
      <c r="C738" s="24">
        <v>43466</v>
      </c>
      <c r="E738" s="8">
        <v>383</v>
      </c>
      <c r="F738" s="10" t="s">
        <v>293</v>
      </c>
      <c r="G738" s="10">
        <v>383</v>
      </c>
      <c r="H738" s="24">
        <v>7306</v>
      </c>
      <c r="J738" s="70">
        <v>709910000</v>
      </c>
      <c r="K738" s="25">
        <v>43867.515995370399</v>
      </c>
      <c r="L738" s="10" t="str">
        <f>IFERROR(VLOOKUP(J738,'Produtos RA2018'!$C$2:$D$428,2,FALSE),"")</f>
        <v>Alcachofras</v>
      </c>
      <c r="M738" s="10" t="str">
        <f t="shared" si="25"/>
        <v>ALCACHOFRAS</v>
      </c>
      <c r="O738" s="8">
        <f t="shared" si="26"/>
        <v>383</v>
      </c>
    </row>
    <row r="739" spans="1:15" x14ac:dyDescent="0.25">
      <c r="A739" s="8">
        <v>512</v>
      </c>
      <c r="B739" s="10" t="s">
        <v>162</v>
      </c>
      <c r="C739" s="24">
        <v>43466</v>
      </c>
      <c r="E739" s="8">
        <v>262</v>
      </c>
      <c r="F739" s="10" t="s">
        <v>294</v>
      </c>
      <c r="G739" s="10">
        <v>262</v>
      </c>
      <c r="H739" s="24">
        <v>7306</v>
      </c>
      <c r="J739" s="70">
        <v>709994000</v>
      </c>
      <c r="K739" s="25">
        <v>43867.515995370399</v>
      </c>
      <c r="L739" s="10" t="str">
        <f>IFERROR(VLOOKUP(J739,'Produtos RA2018'!$C$2:$D$428,2,FALSE),"")</f>
        <v>Alcaparras</v>
      </c>
      <c r="M739" s="10" t="str">
        <f t="shared" si="25"/>
        <v>ALCAPARRAS</v>
      </c>
      <c r="O739" s="8">
        <f t="shared" si="26"/>
        <v>262</v>
      </c>
    </row>
    <row r="740" spans="1:15" x14ac:dyDescent="0.25">
      <c r="A740" s="8">
        <v>512</v>
      </c>
      <c r="B740" s="10" t="s">
        <v>162</v>
      </c>
      <c r="C740" s="24">
        <v>43466</v>
      </c>
      <c r="E740" s="8">
        <v>515</v>
      </c>
      <c r="F740" s="10" t="s">
        <v>295</v>
      </c>
      <c r="G740" s="10">
        <v>515</v>
      </c>
      <c r="H740" s="24">
        <v>7306</v>
      </c>
      <c r="J740" s="70">
        <v>709999006</v>
      </c>
      <c r="K740" s="25">
        <v>43867.515995370399</v>
      </c>
      <c r="L740" s="10" t="str">
        <f>IFERROR(VLOOKUP(J740,'Produtos RA2018'!$C$2:$D$428,2,FALSE),"")</f>
        <v/>
      </c>
      <c r="M740" s="10" t="str">
        <f t="shared" si="25"/>
        <v>ALECRIM FRESCO OU REFRIGERADO</v>
      </c>
      <c r="O740" s="8">
        <f t="shared" si="26"/>
        <v>515</v>
      </c>
    </row>
    <row r="741" spans="1:15" ht="24.75" customHeight="1" x14ac:dyDescent="0.25">
      <c r="A741" s="8">
        <v>512</v>
      </c>
      <c r="B741" s="10" t="s">
        <v>162</v>
      </c>
      <c r="C741" s="24">
        <v>43466</v>
      </c>
      <c r="E741" s="8">
        <v>89</v>
      </c>
      <c r="F741" s="10" t="s">
        <v>296</v>
      </c>
      <c r="G741" s="10">
        <v>89</v>
      </c>
      <c r="H741" s="24">
        <v>7306</v>
      </c>
      <c r="J741" s="70">
        <v>705190000</v>
      </c>
      <c r="K741" s="25">
        <v>43867.515995370399</v>
      </c>
      <c r="L741" s="10" t="str">
        <f>IFERROR(VLOOKUP(J741,'Produtos RA2018'!$C$2:$D$428,2,FALSE),"")</f>
        <v/>
      </c>
      <c r="M741" s="10" t="str">
        <f t="shared" si="25"/>
        <v>ALFACE "LACTUCA SATIVA" (EXCETO ALFACES REPOLHUDAS)</v>
      </c>
      <c r="O741" s="8">
        <f t="shared" si="26"/>
        <v>89</v>
      </c>
    </row>
    <row r="742" spans="1:15" ht="27.75" customHeight="1" x14ac:dyDescent="0.25">
      <c r="A742" s="8">
        <v>512</v>
      </c>
      <c r="B742" s="10" t="s">
        <v>162</v>
      </c>
      <c r="C742" s="24">
        <v>43466</v>
      </c>
      <c r="E742" s="8">
        <v>177</v>
      </c>
      <c r="F742" s="10" t="s">
        <v>297</v>
      </c>
      <c r="G742" s="10">
        <v>177</v>
      </c>
      <c r="H742" s="24">
        <v>7306</v>
      </c>
      <c r="J742" s="70">
        <v>705110000</v>
      </c>
      <c r="K742" s="25">
        <v>43867.516018518501</v>
      </c>
      <c r="L742" s="10" t="str">
        <f>IFERROR(VLOOKUP(J742,'Produtos RA2018'!$C$2:$D$428,2,FALSE),"")</f>
        <v>Alfaces repolhudas</v>
      </c>
      <c r="M742" s="10" t="str">
        <f t="shared" si="25"/>
        <v>ALFACES REPOLHUDAS</v>
      </c>
      <c r="O742" s="8">
        <f t="shared" si="26"/>
        <v>177</v>
      </c>
    </row>
    <row r="743" spans="1:15" x14ac:dyDescent="0.25">
      <c r="A743" s="8">
        <v>512</v>
      </c>
      <c r="B743" s="10" t="s">
        <v>162</v>
      </c>
      <c r="C743" s="24">
        <v>43466</v>
      </c>
      <c r="E743" s="8">
        <v>232</v>
      </c>
      <c r="F743" s="10" t="s">
        <v>298</v>
      </c>
      <c r="G743" s="10">
        <v>232</v>
      </c>
      <c r="H743" s="24">
        <v>7306</v>
      </c>
      <c r="J743" s="70">
        <v>1212920000</v>
      </c>
      <c r="K743" s="25">
        <v>43867.5160300926</v>
      </c>
      <c r="L743" s="10" t="str">
        <f>IFERROR(VLOOKUP(J743,'Produtos RA2018'!$C$2:$D$428,2,FALSE),"")</f>
        <v>Alfarroba</v>
      </c>
      <c r="M743" s="10" t="str">
        <f t="shared" si="25"/>
        <v>ALFARROBA</v>
      </c>
      <c r="O743" s="8">
        <f t="shared" si="26"/>
        <v>232</v>
      </c>
    </row>
    <row r="744" spans="1:15" x14ac:dyDescent="0.25">
      <c r="A744" s="8">
        <v>512</v>
      </c>
      <c r="B744" s="10" t="s">
        <v>162</v>
      </c>
      <c r="C744" s="24">
        <v>43466</v>
      </c>
      <c r="E744" s="8">
        <v>175</v>
      </c>
      <c r="F744" s="10" t="s">
        <v>299</v>
      </c>
      <c r="G744" s="10">
        <v>175</v>
      </c>
      <c r="H744" s="24">
        <v>7306</v>
      </c>
      <c r="J744" s="70">
        <v>703200000</v>
      </c>
      <c r="K744" s="25">
        <v>43867.516041666699</v>
      </c>
      <c r="L744" s="10" t="str">
        <f>IFERROR(VLOOKUP(J744,'Produtos RA2018'!$C$2:$D$428,2,FALSE),"")</f>
        <v>Alhos</v>
      </c>
      <c r="M744" s="10" t="str">
        <f t="shared" si="25"/>
        <v>ALHOS</v>
      </c>
      <c r="O744" s="8">
        <f t="shared" si="26"/>
        <v>175</v>
      </c>
    </row>
    <row r="745" spans="1:15" ht="22.5" x14ac:dyDescent="0.25">
      <c r="A745" s="8">
        <v>512</v>
      </c>
      <c r="B745" s="10" t="s">
        <v>162</v>
      </c>
      <c r="C745" s="24">
        <v>43466</v>
      </c>
      <c r="E745" s="8">
        <v>86</v>
      </c>
      <c r="F745" s="10" t="s">
        <v>300</v>
      </c>
      <c r="G745" s="10">
        <v>86</v>
      </c>
      <c r="H745" s="24">
        <v>7306</v>
      </c>
      <c r="J745" s="70">
        <v>703900020</v>
      </c>
      <c r="K745" s="25">
        <v>43867.516041666699</v>
      </c>
      <c r="L745" s="10" t="str">
        <f>IFERROR(VLOOKUP(J745,'Produtos RA2018'!$C$2:$D$428,2,FALSE),"")</f>
        <v>Alhos-porros e outros produtos hortícolas aliáceos</v>
      </c>
      <c r="M745" s="10" t="str">
        <f t="shared" si="25"/>
        <v>ALHOS-PORROS E OUTROS PRODUTOS HORTÍCOLAS ALIÁCEOS</v>
      </c>
      <c r="O745" s="8">
        <f t="shared" si="26"/>
        <v>86</v>
      </c>
    </row>
    <row r="746" spans="1:15" x14ac:dyDescent="0.25">
      <c r="A746" s="8">
        <v>512</v>
      </c>
      <c r="B746" s="10" t="s">
        <v>162</v>
      </c>
      <c r="C746" s="24">
        <v>43466</v>
      </c>
      <c r="E746" s="8">
        <v>257</v>
      </c>
      <c r="F746" s="10" t="s">
        <v>301</v>
      </c>
      <c r="G746" s="10">
        <v>257</v>
      </c>
      <c r="H746" s="24">
        <v>7306</v>
      </c>
      <c r="J746" s="70">
        <v>709300000</v>
      </c>
      <c r="K746" s="25">
        <v>43867.516041666699</v>
      </c>
      <c r="L746" s="10" t="str">
        <f>IFERROR(VLOOKUP(J746,'Produtos RA2018'!$C$2:$D$428,2,FALSE),"")</f>
        <v>Beringelas</v>
      </c>
      <c r="M746" s="10" t="str">
        <f t="shared" si="25"/>
        <v>BERINGELAS</v>
      </c>
      <c r="O746" s="8">
        <f t="shared" si="26"/>
        <v>257</v>
      </c>
    </row>
    <row r="747" spans="1:15" ht="56.25" x14ac:dyDescent="0.25">
      <c r="A747" s="8">
        <v>512</v>
      </c>
      <c r="B747" s="10" t="s">
        <v>162</v>
      </c>
      <c r="C747" s="24">
        <v>43466</v>
      </c>
      <c r="E747" s="8">
        <v>91</v>
      </c>
      <c r="F747" s="10" t="s">
        <v>302</v>
      </c>
      <c r="G747" s="10">
        <v>91</v>
      </c>
      <c r="H747" s="24">
        <v>7306</v>
      </c>
      <c r="J747" s="70">
        <v>706909000</v>
      </c>
      <c r="K747" s="25">
        <v>43867.516041666699</v>
      </c>
      <c r="L747" s="10" t="str">
        <f>IFERROR(VLOOKUP(J747,'Produtos RA2018'!$C$2:$D$428,2,FALSE),"")</f>
        <v/>
      </c>
      <c r="M747" s="10" t="str">
        <f t="shared" si="25"/>
        <v>BETERRABAS PARA SALADA, CERCEFI, RABANETES E RAÍZES COMESTÍVEIS SEMELHANTES, FRESCOS OU REFRIGERADOS (EXCETO CENOURAS, NABOS, AIPO-RÁBANO E RÁBANO)</v>
      </c>
      <c r="O747" s="8">
        <f t="shared" si="26"/>
        <v>91</v>
      </c>
    </row>
    <row r="748" spans="1:15" x14ac:dyDescent="0.25">
      <c r="A748" s="8">
        <v>512</v>
      </c>
      <c r="B748" s="10" t="s">
        <v>162</v>
      </c>
      <c r="C748" s="24">
        <v>43466</v>
      </c>
      <c r="E748" s="8">
        <v>176</v>
      </c>
      <c r="F748" s="10" t="s">
        <v>303</v>
      </c>
      <c r="G748" s="10">
        <v>176</v>
      </c>
      <c r="H748" s="24">
        <v>7306</v>
      </c>
      <c r="J748" s="70">
        <v>704909040</v>
      </c>
      <c r="K748" s="25">
        <v>43867.516041666699</v>
      </c>
      <c r="L748" s="10" t="str">
        <f>IFERROR(VLOOKUP(J748,'Produtos RA2018'!$C$2:$D$428,2,FALSE),"")</f>
        <v/>
      </c>
      <c r="M748" s="10" t="str">
        <f t="shared" si="25"/>
        <v>BRASSICA OLERACEA (BRÓCOLO CHINÊS)</v>
      </c>
      <c r="O748" s="8">
        <f t="shared" si="26"/>
        <v>176</v>
      </c>
    </row>
    <row r="749" spans="1:15" x14ac:dyDescent="0.25">
      <c r="A749" s="8">
        <v>512</v>
      </c>
      <c r="B749" s="10" t="s">
        <v>162</v>
      </c>
      <c r="C749" s="24">
        <v>43466</v>
      </c>
      <c r="E749" s="8">
        <v>87</v>
      </c>
      <c r="F749" s="10" t="s">
        <v>304</v>
      </c>
      <c r="G749" s="10">
        <v>87</v>
      </c>
      <c r="H749" s="24">
        <v>7306</v>
      </c>
      <c r="J749" s="70">
        <v>704100010</v>
      </c>
      <c r="K749" s="25">
        <v>43867.516041666699</v>
      </c>
      <c r="L749" s="10" t="str">
        <f>IFERROR(VLOOKUP(J749,'Produtos RA2018'!$C$2:$D$428,2,FALSE),"")</f>
        <v/>
      </c>
      <c r="M749" s="10" t="str">
        <f t="shared" si="25"/>
        <v>BRÓCOLOS</v>
      </c>
      <c r="O749" s="8">
        <f t="shared" si="26"/>
        <v>87</v>
      </c>
    </row>
    <row r="750" spans="1:15" x14ac:dyDescent="0.25">
      <c r="A750" s="8">
        <v>512</v>
      </c>
      <c r="B750" s="10" t="s">
        <v>162</v>
      </c>
      <c r="C750" s="24">
        <v>43466</v>
      </c>
      <c r="E750" s="8">
        <v>135</v>
      </c>
      <c r="F750" s="10" t="s">
        <v>305</v>
      </c>
      <c r="G750" s="10">
        <v>135</v>
      </c>
      <c r="H750" s="24">
        <v>7306</v>
      </c>
      <c r="J750" s="70">
        <v>709591000</v>
      </c>
      <c r="K750" s="25">
        <v>43867.516041666699</v>
      </c>
      <c r="L750" s="10" t="str">
        <f>IFERROR(VLOOKUP(J750,'Produtos RA2018'!$C$2:$D$428,2,FALSE),"")</f>
        <v/>
      </c>
      <c r="M750" s="10" t="str">
        <f t="shared" si="25"/>
        <v>CANTARELOS</v>
      </c>
      <c r="O750" s="8">
        <f t="shared" si="26"/>
        <v>135</v>
      </c>
    </row>
    <row r="751" spans="1:15" x14ac:dyDescent="0.25">
      <c r="A751" s="8">
        <v>512</v>
      </c>
      <c r="B751" s="10" t="s">
        <v>162</v>
      </c>
      <c r="C751" s="24">
        <v>43466</v>
      </c>
      <c r="E751" s="8">
        <v>129</v>
      </c>
      <c r="F751" s="10" t="s">
        <v>306</v>
      </c>
      <c r="G751" s="10">
        <v>129</v>
      </c>
      <c r="H751" s="24">
        <v>7306</v>
      </c>
      <c r="J751" s="70">
        <v>703101100</v>
      </c>
      <c r="K751" s="25">
        <v>43867.516041666699</v>
      </c>
      <c r="L751" s="10" t="str">
        <f>IFERROR(VLOOKUP(J751,'Produtos RA2018'!$C$2:$D$428,2,FALSE),"")</f>
        <v/>
      </c>
      <c r="M751" s="10" t="str">
        <f t="shared" si="25"/>
        <v>CEBOLAS DE SEMENTE</v>
      </c>
      <c r="O751" s="8">
        <f t="shared" si="26"/>
        <v>129</v>
      </c>
    </row>
    <row r="752" spans="1:15" x14ac:dyDescent="0.25">
      <c r="A752" s="8">
        <v>512</v>
      </c>
      <c r="B752" s="10" t="s">
        <v>162</v>
      </c>
      <c r="C752" s="24">
        <v>43466</v>
      </c>
      <c r="E752" s="8">
        <v>338</v>
      </c>
      <c r="F752" s="10" t="s">
        <v>307</v>
      </c>
      <c r="G752" s="10">
        <v>338</v>
      </c>
      <c r="H752" s="24">
        <v>7306</v>
      </c>
      <c r="J752" s="70">
        <v>703101900</v>
      </c>
      <c r="K752" s="25">
        <v>43867.516041666699</v>
      </c>
      <c r="L752" s="10" t="str">
        <f>IFERROR(VLOOKUP(J752,'Produtos RA2018'!$C$2:$D$428,2,FALSE),"")</f>
        <v/>
      </c>
      <c r="M752" s="10" t="str">
        <f t="shared" si="25"/>
        <v>CEBOLAS (EXCETO DE SEMENTE)</v>
      </c>
      <c r="O752" s="8">
        <f t="shared" si="26"/>
        <v>338</v>
      </c>
    </row>
    <row r="753" spans="1:15" ht="22.5" x14ac:dyDescent="0.25">
      <c r="A753" s="8">
        <v>512</v>
      </c>
      <c r="B753" s="10" t="s">
        <v>162</v>
      </c>
      <c r="C753" s="24">
        <v>43466</v>
      </c>
      <c r="E753" s="8">
        <v>263</v>
      </c>
      <c r="F753" s="10" t="s">
        <v>308</v>
      </c>
      <c r="G753" s="10">
        <v>263</v>
      </c>
      <c r="H753" s="24">
        <v>7306</v>
      </c>
      <c r="J753" s="70">
        <v>709999050</v>
      </c>
      <c r="K753" s="25">
        <v>43867.516041666699</v>
      </c>
      <c r="L753" s="10" t="str">
        <f>IFERROR(VLOOKUP(J753,'Produtos RA2018'!$C$2:$D$428,2,FALSE),"")</f>
        <v/>
      </c>
      <c r="M753" s="10" t="str">
        <f t="shared" si="25"/>
        <v>CEBOLAS SELVAGENS DA ESPÉCIE MUSCAN COMUSUM</v>
      </c>
      <c r="O753" s="8">
        <f t="shared" si="26"/>
        <v>263</v>
      </c>
    </row>
    <row r="754" spans="1:15" x14ac:dyDescent="0.25">
      <c r="A754" s="8">
        <v>512</v>
      </c>
      <c r="B754" s="10" t="s">
        <v>162</v>
      </c>
      <c r="C754" s="24">
        <v>43466</v>
      </c>
      <c r="E754" s="8">
        <v>178</v>
      </c>
      <c r="F754" s="10" t="s">
        <v>309</v>
      </c>
      <c r="G754" s="10">
        <v>178</v>
      </c>
      <c r="H754" s="24">
        <v>7306</v>
      </c>
      <c r="J754" s="70">
        <v>706100010</v>
      </c>
      <c r="K754" s="25">
        <v>43867.516053240703</v>
      </c>
      <c r="L754" s="10" t="str">
        <f>IFERROR(VLOOKUP(J754,'Produtos RA2018'!$C$2:$D$428,2,FALSE),"")</f>
        <v/>
      </c>
      <c r="M754" s="10" t="str">
        <f t="shared" si="25"/>
        <v>CENOURAS</v>
      </c>
      <c r="O754" s="8">
        <f t="shared" si="26"/>
        <v>178</v>
      </c>
    </row>
    <row r="755" spans="1:15" x14ac:dyDescent="0.25">
      <c r="A755" s="8">
        <v>512</v>
      </c>
      <c r="B755" s="10" t="s">
        <v>162</v>
      </c>
      <c r="C755" s="24">
        <v>43466</v>
      </c>
      <c r="E755" s="8">
        <v>184</v>
      </c>
      <c r="F755" s="10" t="s">
        <v>310</v>
      </c>
      <c r="G755" s="10">
        <v>184</v>
      </c>
      <c r="H755" s="24">
        <v>7306</v>
      </c>
      <c r="J755" s="70">
        <v>709593000</v>
      </c>
      <c r="K755" s="25">
        <v>43867.516053240703</v>
      </c>
      <c r="L755" s="10" t="str">
        <f>IFERROR(VLOOKUP(J755,'Produtos RA2018'!$C$2:$D$428,2,FALSE),"")</f>
        <v/>
      </c>
      <c r="M755" s="10" t="str">
        <f t="shared" si="25"/>
        <v>CEPES</v>
      </c>
      <c r="O755" s="8">
        <f t="shared" si="26"/>
        <v>184</v>
      </c>
    </row>
    <row r="756" spans="1:15" x14ac:dyDescent="0.25">
      <c r="A756" s="8">
        <v>512</v>
      </c>
      <c r="B756" s="10" t="s">
        <v>162</v>
      </c>
      <c r="C756" s="24">
        <v>43466</v>
      </c>
      <c r="E756" s="8">
        <v>516</v>
      </c>
      <c r="F756" s="10" t="s">
        <v>311</v>
      </c>
      <c r="G756" s="10">
        <v>516</v>
      </c>
      <c r="H756" s="24">
        <v>7306</v>
      </c>
      <c r="J756" s="70">
        <v>709999002</v>
      </c>
      <c r="K756" s="25">
        <v>43867.516053240703</v>
      </c>
      <c r="L756" s="10" t="str">
        <f>IFERROR(VLOOKUP(J756,'Produtos RA2018'!$C$2:$D$428,2,FALSE),"")</f>
        <v>Cerefólio Fresco ou Refrigerado</v>
      </c>
      <c r="M756" s="10" t="str">
        <f t="shared" si="25"/>
        <v>CEREFÓLIO FRESCO OU REFRIGERADO</v>
      </c>
      <c r="O756" s="8">
        <f t="shared" si="26"/>
        <v>516</v>
      </c>
    </row>
    <row r="757" spans="1:15" x14ac:dyDescent="0.25">
      <c r="A757" s="8">
        <v>512</v>
      </c>
      <c r="B757" s="10" t="s">
        <v>162</v>
      </c>
      <c r="C757" s="24">
        <v>43466</v>
      </c>
      <c r="E757" s="8">
        <v>339</v>
      </c>
      <c r="F757" s="10" t="s">
        <v>312</v>
      </c>
      <c r="G757" s="10">
        <v>339</v>
      </c>
      <c r="H757" s="24">
        <v>7306</v>
      </c>
      <c r="J757" s="70">
        <v>703109000</v>
      </c>
      <c r="K757" s="25">
        <v>43867.516053240703</v>
      </c>
      <c r="L757" s="10" t="str">
        <f>IFERROR(VLOOKUP(J757,'Produtos RA2018'!$C$2:$D$428,2,FALSE),"")</f>
        <v/>
      </c>
      <c r="M757" s="10" t="str">
        <f t="shared" si="25"/>
        <v>CHALOTAS</v>
      </c>
      <c r="O757" s="8">
        <f t="shared" si="26"/>
        <v>339</v>
      </c>
    </row>
    <row r="758" spans="1:15" ht="22.5" x14ac:dyDescent="0.25">
      <c r="A758" s="8">
        <v>512</v>
      </c>
      <c r="B758" s="10" t="s">
        <v>162</v>
      </c>
      <c r="C758" s="24">
        <v>43466</v>
      </c>
      <c r="E758" s="8">
        <v>90</v>
      </c>
      <c r="F758" s="10" t="s">
        <v>313</v>
      </c>
      <c r="G758" s="10">
        <v>90</v>
      </c>
      <c r="H758" s="24">
        <v>7306</v>
      </c>
      <c r="J758" s="70">
        <v>705290000</v>
      </c>
      <c r="K758" s="25">
        <v>43867.516053240703</v>
      </c>
      <c r="L758" s="10" t="str">
        <f>IFERROR(VLOOKUP(J758,'Produtos RA2018'!$C$2:$D$428,2,FALSE),"")</f>
        <v/>
      </c>
      <c r="M758" s="10" t="str">
        <f t="shared" si="25"/>
        <v>CHICÓRIAS "CHICHORIUM SPP.", (EXCETO "CHICHORIUM INTYBUS VAR. FOLIOSUM")</v>
      </c>
      <c r="O758" s="8">
        <f t="shared" si="26"/>
        <v>90</v>
      </c>
    </row>
    <row r="759" spans="1:15" ht="45" x14ac:dyDescent="0.25">
      <c r="A759" s="8">
        <v>512</v>
      </c>
      <c r="B759" s="10" t="s">
        <v>162</v>
      </c>
      <c r="C759" s="24">
        <v>43466</v>
      </c>
      <c r="E759" s="8">
        <v>343</v>
      </c>
      <c r="F759" s="10" t="s">
        <v>314</v>
      </c>
      <c r="G759" s="10">
        <v>343</v>
      </c>
      <c r="H759" s="24">
        <v>7306</v>
      </c>
      <c r="J759" s="70">
        <v>709599000</v>
      </c>
      <c r="K759" s="25">
        <v>43867.516064814801</v>
      </c>
      <c r="L759" s="10" t="str">
        <f>IFERROR(VLOOKUP(J759,'Produtos RA2018'!$C$2:$D$428,2,FALSE),"")</f>
        <v/>
      </c>
      <c r="M759" s="10" t="str">
        <f t="shared" si="25"/>
        <v>COGUMELOS COMESTÍVEIS, FRESCOS OU REFRIGERADOS (EXCETO COGUMELOS DO GÉNERO "AGARICUS", CANTARELOS, CEPES E TRUFAS)</v>
      </c>
      <c r="O759" s="8">
        <f t="shared" si="26"/>
        <v>343</v>
      </c>
    </row>
    <row r="760" spans="1:15" ht="22.5" x14ac:dyDescent="0.25">
      <c r="A760" s="8">
        <v>512</v>
      </c>
      <c r="B760" s="10" t="s">
        <v>162</v>
      </c>
      <c r="C760" s="24">
        <v>43466</v>
      </c>
      <c r="E760" s="8">
        <v>258</v>
      </c>
      <c r="F760" s="10" t="s">
        <v>315</v>
      </c>
      <c r="G760" s="10">
        <v>258</v>
      </c>
      <c r="H760" s="24">
        <v>7306</v>
      </c>
      <c r="J760" s="70">
        <v>709510010</v>
      </c>
      <c r="K760" s="25">
        <v>43867.516064814801</v>
      </c>
      <c r="L760" s="10" t="str">
        <f>IFERROR(VLOOKUP(J760,'Produtos RA2018'!$C$2:$D$428,2,FALSE),"")</f>
        <v/>
      </c>
      <c r="M760" s="10" t="str">
        <f t="shared" si="25"/>
        <v>COGUMELOS DE CULTURA DO GÉNERO AGARICUS</v>
      </c>
      <c r="O760" s="8">
        <f t="shared" si="26"/>
        <v>258</v>
      </c>
    </row>
    <row r="761" spans="1:15" ht="22.5" x14ac:dyDescent="0.25">
      <c r="A761" s="8">
        <v>512</v>
      </c>
      <c r="B761" s="10" t="s">
        <v>162</v>
      </c>
      <c r="C761" s="24">
        <v>43466</v>
      </c>
      <c r="E761" s="8">
        <v>182</v>
      </c>
      <c r="F761" s="10" t="s">
        <v>316</v>
      </c>
      <c r="G761" s="10">
        <v>182</v>
      </c>
      <c r="H761" s="24">
        <v>7306</v>
      </c>
      <c r="J761" s="70">
        <v>709510000</v>
      </c>
      <c r="K761" s="25">
        <v>43867.516064814801</v>
      </c>
      <c r="L761" s="10" t="str">
        <f>IFERROR(VLOOKUP(J761,'Produtos RA2018'!$C$2:$D$428,2,FALSE),"")</f>
        <v/>
      </c>
      <c r="M761" s="10" t="str">
        <f t="shared" si="25"/>
        <v>COGUMELOS DO GÉNERO "AGARICUS", FRESCOS OU REFRIGERADOS</v>
      </c>
      <c r="O761" s="8">
        <f t="shared" si="26"/>
        <v>182</v>
      </c>
    </row>
    <row r="762" spans="1:15" x14ac:dyDescent="0.25">
      <c r="A762" s="8">
        <v>512</v>
      </c>
      <c r="B762" s="10" t="s">
        <v>162</v>
      </c>
      <c r="C762" s="24">
        <v>43466</v>
      </c>
      <c r="E762" s="8">
        <v>341</v>
      </c>
      <c r="F762" s="10" t="s">
        <v>317</v>
      </c>
      <c r="G762" s="10">
        <v>341</v>
      </c>
      <c r="H762" s="24">
        <v>7306</v>
      </c>
      <c r="J762" s="70">
        <v>704901000</v>
      </c>
      <c r="K762" s="25">
        <v>43867.516064814801</v>
      </c>
      <c r="L762" s="10" t="str">
        <f>IFERROR(VLOOKUP(J762,'Produtos RA2018'!$C$2:$D$428,2,FALSE),"")</f>
        <v>Couve branca e couve roxa</v>
      </c>
      <c r="M762" s="10" t="str">
        <f t="shared" si="25"/>
        <v>COUVE BRANCA E COUVE ROXA</v>
      </c>
      <c r="O762" s="8">
        <f t="shared" si="26"/>
        <v>341</v>
      </c>
    </row>
    <row r="763" spans="1:15" x14ac:dyDescent="0.25">
      <c r="A763" s="8">
        <v>512</v>
      </c>
      <c r="B763" s="10" t="s">
        <v>162</v>
      </c>
      <c r="C763" s="24">
        <v>43466</v>
      </c>
      <c r="E763" s="8">
        <v>342</v>
      </c>
      <c r="F763" s="10" t="s">
        <v>318</v>
      </c>
      <c r="G763" s="10">
        <v>342</v>
      </c>
      <c r="H763" s="24">
        <v>7306</v>
      </c>
      <c r="J763" s="70">
        <v>704909020</v>
      </c>
      <c r="K763" s="25">
        <v>43867.5160763889</v>
      </c>
      <c r="L763" s="10" t="str">
        <f>IFERROR(VLOOKUP(J763,'Produtos RA2018'!$C$2:$D$428,2,FALSE),"")</f>
        <v/>
      </c>
      <c r="M763" s="10" t="str">
        <f t="shared" si="25"/>
        <v>COUVE DA CHINA</v>
      </c>
      <c r="O763" s="8">
        <f t="shared" si="26"/>
        <v>342</v>
      </c>
    </row>
    <row r="764" spans="1:15" x14ac:dyDescent="0.25">
      <c r="A764" s="8">
        <v>512</v>
      </c>
      <c r="B764" s="10" t="s">
        <v>162</v>
      </c>
      <c r="C764" s="24">
        <v>43466</v>
      </c>
      <c r="E764" s="8">
        <v>340</v>
      </c>
      <c r="F764" s="10" t="s">
        <v>319</v>
      </c>
      <c r="G764" s="10">
        <v>340</v>
      </c>
      <c r="H764" s="24">
        <v>7306</v>
      </c>
      <c r="J764" s="70">
        <v>704200000</v>
      </c>
      <c r="K764" s="25">
        <v>43867.5160763889</v>
      </c>
      <c r="L764" s="10" t="str">
        <f>IFERROR(VLOOKUP(J764,'Produtos RA2018'!$C$2:$D$428,2,FALSE),"")</f>
        <v>Couve-de-bruxelas</v>
      </c>
      <c r="M764" s="10" t="str">
        <f t="shared" si="25"/>
        <v>COUVE-DE-BRUXELAS</v>
      </c>
      <c r="O764" s="8">
        <f t="shared" si="26"/>
        <v>340</v>
      </c>
    </row>
    <row r="765" spans="1:15" ht="22.5" x14ac:dyDescent="0.25">
      <c r="A765" s="8">
        <v>512</v>
      </c>
      <c r="B765" s="10" t="s">
        <v>162</v>
      </c>
      <c r="C765" s="24">
        <v>43466</v>
      </c>
      <c r="E765" s="8">
        <v>131</v>
      </c>
      <c r="F765" s="10" t="s">
        <v>320</v>
      </c>
      <c r="G765" s="10">
        <v>131</v>
      </c>
      <c r="H765" s="24">
        <v>7306</v>
      </c>
      <c r="J765" s="70">
        <v>705210000</v>
      </c>
      <c r="K765" s="25">
        <v>43867.516087962998</v>
      </c>
      <c r="L765" s="10" t="str">
        <f>IFERROR(VLOOKUP(J765,'Produtos RA2018'!$C$2:$D$428,2,FALSE),"")</f>
        <v/>
      </c>
      <c r="M765" s="10" t="str">
        <f t="shared" si="25"/>
        <v>ENDÍVIA (CHICHORIUM INTYBUS VAR. FOLIOSUM)</v>
      </c>
      <c r="O765" s="8">
        <f t="shared" si="26"/>
        <v>131</v>
      </c>
    </row>
    <row r="766" spans="1:15" x14ac:dyDescent="0.25">
      <c r="A766" s="8">
        <v>512</v>
      </c>
      <c r="B766" s="10" t="s">
        <v>162</v>
      </c>
      <c r="C766" s="24">
        <v>43466</v>
      </c>
      <c r="E766" s="8">
        <v>220</v>
      </c>
      <c r="F766" s="10" t="s">
        <v>321</v>
      </c>
      <c r="G766" s="10">
        <v>220</v>
      </c>
      <c r="H766" s="24">
        <v>7306</v>
      </c>
      <c r="J766" s="70">
        <v>708100000</v>
      </c>
      <c r="K766" s="25">
        <v>43867.516099537002</v>
      </c>
      <c r="L766" s="10" t="str">
        <f>IFERROR(VLOOKUP(J766,'Produtos RA2018'!$C$2:$D$428,2,FALSE),"")</f>
        <v>Ervilhas (Pisum sativum)</v>
      </c>
      <c r="M766" s="10" t="str">
        <f t="shared" si="25"/>
        <v>ERVILHAS (PISUM SATIVUM)</v>
      </c>
      <c r="O766" s="8">
        <f t="shared" si="26"/>
        <v>220</v>
      </c>
    </row>
    <row r="767" spans="1:15" x14ac:dyDescent="0.25">
      <c r="A767" s="8">
        <v>512</v>
      </c>
      <c r="B767" s="10" t="s">
        <v>162</v>
      </c>
      <c r="C767" s="24">
        <v>43466</v>
      </c>
      <c r="E767" s="8">
        <v>297</v>
      </c>
      <c r="F767" s="10" t="s">
        <v>322</v>
      </c>
      <c r="G767" s="10">
        <v>297</v>
      </c>
      <c r="H767" s="24">
        <v>7306</v>
      </c>
      <c r="J767" s="70">
        <v>709200000</v>
      </c>
      <c r="K767" s="25">
        <v>43867.516099537002</v>
      </c>
      <c r="L767" s="10" t="str">
        <f>IFERROR(VLOOKUP(J767,'Produtos RA2018'!$C$2:$D$428,2,FALSE),"")</f>
        <v>Espargos (aspargos)</v>
      </c>
      <c r="M767" s="10" t="str">
        <f t="shared" si="25"/>
        <v>ESPARGOS (ASPARGOS)</v>
      </c>
      <c r="O767" s="8">
        <f t="shared" si="26"/>
        <v>297</v>
      </c>
    </row>
    <row r="768" spans="1:15" ht="22.5" x14ac:dyDescent="0.25">
      <c r="A768" s="8">
        <v>512</v>
      </c>
      <c r="B768" s="10" t="s">
        <v>162</v>
      </c>
      <c r="C768" s="24">
        <v>43466</v>
      </c>
      <c r="E768" s="8">
        <v>223</v>
      </c>
      <c r="F768" s="10" t="s">
        <v>323</v>
      </c>
      <c r="G768" s="10">
        <v>223</v>
      </c>
      <c r="H768" s="24">
        <v>7306</v>
      </c>
      <c r="J768" s="70">
        <v>709700000</v>
      </c>
      <c r="K768" s="25">
        <v>43867.516111111101</v>
      </c>
      <c r="L768" s="10" t="str">
        <f>IFERROR(VLOOKUP(J768,'Produtos RA2018'!$C$2:$D$428,2,FALSE),"")</f>
        <v>Espinafres, espinafres-da-nova-zelândia e espinafres gigantes</v>
      </c>
      <c r="M768" s="10" t="str">
        <f t="shared" si="25"/>
        <v>ESPINAFRES, ESPINAFRES-DA-NOVA-ZELÂNDIA E ESPINAFRES GIGANTES</v>
      </c>
      <c r="O768" s="8">
        <f t="shared" si="26"/>
        <v>223</v>
      </c>
    </row>
    <row r="769" spans="1:15" x14ac:dyDescent="0.25">
      <c r="A769" s="8">
        <v>512</v>
      </c>
      <c r="B769" s="10" t="s">
        <v>162</v>
      </c>
      <c r="C769" s="24">
        <v>43466</v>
      </c>
      <c r="E769" s="8">
        <v>517</v>
      </c>
      <c r="F769" s="10" t="s">
        <v>324</v>
      </c>
      <c r="G769" s="10">
        <v>517</v>
      </c>
      <c r="H769" s="24">
        <v>7306</v>
      </c>
      <c r="J769" s="70">
        <v>709999003</v>
      </c>
      <c r="K769" s="25">
        <v>43867.516111111101</v>
      </c>
      <c r="L769" s="10" t="str">
        <f>IFERROR(VLOOKUP(J769,'Produtos RA2018'!$C$2:$D$428,2,FALSE),"")</f>
        <v>Estragão Fresco ou Refrigerado</v>
      </c>
      <c r="M769" s="10" t="str">
        <f t="shared" si="25"/>
        <v>ESTRAGÃO FRESCO OU REFRIGERADO</v>
      </c>
      <c r="O769" s="8">
        <f t="shared" si="26"/>
        <v>517</v>
      </c>
    </row>
    <row r="770" spans="1:15" x14ac:dyDescent="0.25">
      <c r="A770" s="8">
        <v>512</v>
      </c>
      <c r="B770" s="10" t="s">
        <v>162</v>
      </c>
      <c r="C770" s="24">
        <v>43466</v>
      </c>
      <c r="E770" s="8">
        <v>181</v>
      </c>
      <c r="F770" s="10" t="s">
        <v>793</v>
      </c>
      <c r="G770" s="10">
        <v>181</v>
      </c>
      <c r="H770" s="24"/>
      <c r="J770" s="70">
        <v>708900010</v>
      </c>
      <c r="K770" s="25"/>
      <c r="L770" s="10" t="str">
        <f>IFERROR(VLOOKUP(J770,'Produtos RA2018'!$C$2:$D$428,2,FALSE),"")</f>
        <v/>
      </c>
      <c r="M770" s="10" t="str">
        <f t="shared" si="25"/>
        <v>FAVAS</v>
      </c>
      <c r="O770" s="8">
        <f t="shared" si="26"/>
        <v>181</v>
      </c>
    </row>
    <row r="771" spans="1:15" x14ac:dyDescent="0.25">
      <c r="A771" s="8">
        <v>512</v>
      </c>
      <c r="B771" s="10" t="s">
        <v>162</v>
      </c>
      <c r="C771" s="24">
        <v>43466</v>
      </c>
      <c r="E771" s="8">
        <v>256</v>
      </c>
      <c r="F771" s="10" t="s">
        <v>325</v>
      </c>
      <c r="G771" s="10">
        <v>256</v>
      </c>
      <c r="H771" s="24">
        <v>7306</v>
      </c>
      <c r="J771" s="70">
        <v>708200000</v>
      </c>
      <c r="K771" s="25">
        <v>43867.5161226852</v>
      </c>
      <c r="L771" s="10" t="str">
        <f>IFERROR(VLOOKUP(J771,'Produtos RA2018'!$C$2:$D$428,2,FALSE),"")</f>
        <v>Feijões (Vigna spp., Phaseolus spp.)</v>
      </c>
      <c r="M771" s="10" t="str">
        <f t="shared" si="25"/>
        <v>FEIJÕES (VIGNA SPP., PHASEOLUS SPP.)</v>
      </c>
      <c r="O771" s="8">
        <f t="shared" si="26"/>
        <v>256</v>
      </c>
    </row>
    <row r="772" spans="1:15" x14ac:dyDescent="0.25">
      <c r="A772" s="8">
        <v>512</v>
      </c>
      <c r="B772" s="10" t="s">
        <v>162</v>
      </c>
      <c r="C772" s="24">
        <v>43466</v>
      </c>
      <c r="E772" s="8">
        <v>92</v>
      </c>
      <c r="F772" s="10" t="s">
        <v>326</v>
      </c>
      <c r="G772" s="10">
        <v>92</v>
      </c>
      <c r="H772" s="24">
        <v>7306</v>
      </c>
      <c r="J772" s="70">
        <v>709999072</v>
      </c>
      <c r="K772" s="25">
        <v>43867.5161226852</v>
      </c>
      <c r="L772" s="10" t="str">
        <f>IFERROR(VLOOKUP(J772,'Produtos RA2018'!$C$2:$D$428,2,FALSE),"")</f>
        <v/>
      </c>
      <c r="M772" s="10" t="str">
        <f t="shared" si="25"/>
        <v>FOLHAS DE COENTROS FRESCAS</v>
      </c>
      <c r="O772" s="8">
        <f t="shared" si="26"/>
        <v>92</v>
      </c>
    </row>
    <row r="773" spans="1:15" x14ac:dyDescent="0.25">
      <c r="A773" s="8">
        <v>512</v>
      </c>
      <c r="B773" s="10" t="s">
        <v>162</v>
      </c>
      <c r="C773" s="24">
        <v>43466</v>
      </c>
      <c r="E773" s="8">
        <v>136</v>
      </c>
      <c r="F773" s="10" t="s">
        <v>327</v>
      </c>
      <c r="G773" s="10">
        <v>136</v>
      </c>
      <c r="H773" s="24">
        <v>7306</v>
      </c>
      <c r="J773" s="70">
        <v>709995000</v>
      </c>
      <c r="K773" s="25">
        <v>43867.5161226852</v>
      </c>
      <c r="L773" s="10" t="str">
        <f>IFERROR(VLOOKUP(J773,'Produtos RA2018'!$C$2:$D$428,2,FALSE),"")</f>
        <v>Funcho</v>
      </c>
      <c r="M773" s="10" t="str">
        <f t="shared" si="25"/>
        <v>FUNCHO</v>
      </c>
      <c r="O773" s="8">
        <f t="shared" si="26"/>
        <v>136</v>
      </c>
    </row>
    <row r="774" spans="1:15" x14ac:dyDescent="0.25">
      <c r="A774" s="8">
        <v>512</v>
      </c>
      <c r="B774" s="10" t="s">
        <v>162</v>
      </c>
      <c r="C774" s="24">
        <v>43466</v>
      </c>
      <c r="E774" s="8">
        <v>386</v>
      </c>
      <c r="F774" s="10" t="s">
        <v>328</v>
      </c>
      <c r="G774" s="10">
        <v>386</v>
      </c>
      <c r="H774" s="24">
        <v>7306</v>
      </c>
      <c r="J774" s="70">
        <v>1211908630</v>
      </c>
      <c r="K774" s="25">
        <v>43867.5161226852</v>
      </c>
      <c r="L774" s="10" t="str">
        <f>IFERROR(VLOOKUP(J774,'Produtos RA2018'!$C$2:$D$428,2,FALSE),"")</f>
        <v/>
      </c>
      <c r="M774" s="10" t="str">
        <f t="shared" si="25"/>
        <v>HORTELÃ</v>
      </c>
      <c r="O774" s="8">
        <f t="shared" si="26"/>
        <v>386</v>
      </c>
    </row>
    <row r="775" spans="1:15" ht="22.5" x14ac:dyDescent="0.25">
      <c r="A775" s="8">
        <v>512</v>
      </c>
      <c r="B775" s="10" t="s">
        <v>162</v>
      </c>
      <c r="C775" s="24">
        <v>43466</v>
      </c>
      <c r="E775" s="8">
        <v>296</v>
      </c>
      <c r="F775" s="10" t="s">
        <v>329</v>
      </c>
      <c r="G775" s="10">
        <v>296</v>
      </c>
      <c r="H775" s="24">
        <v>7306</v>
      </c>
      <c r="J775" s="70">
        <v>708000000</v>
      </c>
      <c r="K775" s="25">
        <v>43867.5161226852</v>
      </c>
      <c r="L775" s="10" t="str">
        <f>IFERROR(VLOOKUP(J775,'Produtos RA2018'!$C$2:$D$428,2,FALSE),"")</f>
        <v/>
      </c>
      <c r="M775" s="10" t="str">
        <f t="shared" si="25"/>
        <v>LEGUMES DE VAGEM, COM OU SEM VAGEM, FRESCOS OU REFRIGERADOS</v>
      </c>
      <c r="O775" s="8">
        <f t="shared" si="26"/>
        <v>296</v>
      </c>
    </row>
    <row r="776" spans="1:15" x14ac:dyDescent="0.25">
      <c r="A776" s="8">
        <v>512</v>
      </c>
      <c r="B776" s="10" t="s">
        <v>162</v>
      </c>
      <c r="C776" s="24">
        <v>43466</v>
      </c>
      <c r="E776" s="8">
        <v>264</v>
      </c>
      <c r="F776" s="10" t="s">
        <v>330</v>
      </c>
      <c r="G776" s="10">
        <v>264</v>
      </c>
      <c r="H776" s="24">
        <v>7306</v>
      </c>
      <c r="J776" s="70">
        <v>1211908620</v>
      </c>
      <c r="K776" s="25">
        <v>43867.5161226852</v>
      </c>
      <c r="L776" s="10" t="str">
        <f>IFERROR(VLOOKUP(J776,'Produtos RA2018'!$C$2:$D$428,2,FALSE),"")</f>
        <v/>
      </c>
      <c r="M776" s="10" t="str">
        <f t="shared" si="25"/>
        <v>MANJERICÃO</v>
      </c>
      <c r="O776" s="8">
        <f t="shared" si="26"/>
        <v>264</v>
      </c>
    </row>
    <row r="777" spans="1:15" ht="22.5" x14ac:dyDescent="0.25">
      <c r="A777" s="8">
        <v>512</v>
      </c>
      <c r="B777" s="10" t="s">
        <v>162</v>
      </c>
      <c r="C777" s="24">
        <v>43466</v>
      </c>
      <c r="E777" s="8">
        <v>225</v>
      </c>
      <c r="F777" s="10" t="s">
        <v>331</v>
      </c>
      <c r="G777" s="10">
        <v>225</v>
      </c>
      <c r="H777" s="24">
        <v>7306</v>
      </c>
      <c r="J777" s="70">
        <v>709999070</v>
      </c>
      <c r="K777" s="25">
        <v>43867.5161226852</v>
      </c>
      <c r="L777" s="10" t="str">
        <f>IFERROR(VLOOKUP(J777,'Produtos RA2018'!$C$2:$D$428,2,FALSE),"")</f>
        <v/>
      </c>
      <c r="M777" s="10" t="str">
        <f t="shared" si="25"/>
        <v>MELÃO-DE-SÃO-CAETANO (MOMORDICA CHARANTIA)</v>
      </c>
      <c r="O777" s="8">
        <f t="shared" si="26"/>
        <v>225</v>
      </c>
    </row>
    <row r="778" spans="1:15" ht="22.5" x14ac:dyDescent="0.25">
      <c r="A778" s="8">
        <v>512</v>
      </c>
      <c r="B778" s="10" t="s">
        <v>162</v>
      </c>
      <c r="C778" s="24">
        <v>43466</v>
      </c>
      <c r="E778" s="8">
        <v>518</v>
      </c>
      <c r="F778" s="10" t="s">
        <v>332</v>
      </c>
      <c r="G778" s="10">
        <v>518</v>
      </c>
      <c r="H778" s="24">
        <v>7306</v>
      </c>
      <c r="J778" s="70">
        <v>709999007</v>
      </c>
      <c r="K778" s="25">
        <v>43867.516134259298</v>
      </c>
      <c r="L778" s="10" t="str">
        <f>IFERROR(VLOOKUP(J778,'Produtos RA2018'!$C$2:$D$428,2,FALSE),"")</f>
        <v/>
      </c>
      <c r="M778" s="10" t="str">
        <f t="shared" ref="M778:M832" si="27">IF(L778="",F778,UPPER(L778))</f>
        <v>MELISSA/ERVA CIDREIRA FRESCO OU REFRIGERADO</v>
      </c>
      <c r="O778" s="8">
        <f t="shared" ref="O778:O786" si="28">G778</f>
        <v>518</v>
      </c>
    </row>
    <row r="779" spans="1:15" ht="22.5" x14ac:dyDescent="0.25">
      <c r="A779" s="8">
        <v>512</v>
      </c>
      <c r="B779" s="10" t="s">
        <v>162</v>
      </c>
      <c r="C779" s="24">
        <v>43466</v>
      </c>
      <c r="E779" s="8">
        <v>519</v>
      </c>
      <c r="F779" s="10" t="s">
        <v>333</v>
      </c>
      <c r="G779" s="10">
        <v>519</v>
      </c>
      <c r="H779" s="24">
        <v>7306</v>
      </c>
      <c r="J779" s="70">
        <v>709999008</v>
      </c>
      <c r="K779" s="25">
        <v>43867.516134259298</v>
      </c>
      <c r="L779" s="10" t="str">
        <f>IFERROR(VLOOKUP(J779,'Produtos RA2018'!$C$2:$D$428,2,FALSE),"")</f>
        <v/>
      </c>
      <c r="M779" s="10" t="str">
        <f t="shared" si="27"/>
        <v>OREGÃO/MANJERONA SILVESTRE FRESCO OU REFRIGERADO</v>
      </c>
      <c r="O779" s="8">
        <f t="shared" si="28"/>
        <v>519</v>
      </c>
    </row>
    <row r="780" spans="1:15" x14ac:dyDescent="0.25">
      <c r="A780" s="8">
        <v>512</v>
      </c>
      <c r="B780" s="10" t="s">
        <v>162</v>
      </c>
      <c r="C780" s="24">
        <v>43466</v>
      </c>
      <c r="E780" s="8">
        <v>380</v>
      </c>
      <c r="F780" s="10" t="s">
        <v>778</v>
      </c>
      <c r="G780" s="10">
        <v>380</v>
      </c>
      <c r="H780" s="24">
        <v>7306</v>
      </c>
      <c r="J780" s="70">
        <v>704100090</v>
      </c>
      <c r="K780" s="25">
        <v>43867.516157407401</v>
      </c>
      <c r="L780" s="10" t="str">
        <f>IFERROR(VLOOKUP(J780,'Produtos RA2018'!$C$2:$D$428,2,FALSE),"")</f>
        <v/>
      </c>
      <c r="M780" s="10" t="str">
        <f t="shared" si="27"/>
        <v>COUVE FLOR</v>
      </c>
      <c r="O780" s="8">
        <f t="shared" si="28"/>
        <v>380</v>
      </c>
    </row>
    <row r="781" spans="1:15" x14ac:dyDescent="0.25">
      <c r="A781" s="8">
        <v>512</v>
      </c>
      <c r="B781" s="10" t="s">
        <v>162</v>
      </c>
      <c r="C781" s="24">
        <v>43466</v>
      </c>
      <c r="E781" s="8">
        <v>183</v>
      </c>
      <c r="F781" s="10" t="s">
        <v>334</v>
      </c>
      <c r="G781" s="10">
        <v>183</v>
      </c>
      <c r="H781" s="24">
        <v>7306</v>
      </c>
      <c r="J781" s="70">
        <v>709510090</v>
      </c>
      <c r="K781" s="25">
        <v>43867.516157407401</v>
      </c>
      <c r="L781" s="10" t="str">
        <f>IFERROR(VLOOKUP(J781,'Produtos RA2018'!$C$2:$D$428,2,FALSE),"")</f>
        <v>Cogumelos do género Agaricus</v>
      </c>
      <c r="M781" s="10" t="str">
        <f t="shared" si="27"/>
        <v>COGUMELOS DO GÉNERO AGARICUS</v>
      </c>
      <c r="O781" s="8">
        <f t="shared" si="28"/>
        <v>183</v>
      </c>
    </row>
    <row r="782" spans="1:15" ht="33.75" x14ac:dyDescent="0.25">
      <c r="A782" s="8">
        <v>512</v>
      </c>
      <c r="B782" s="10" t="s">
        <v>162</v>
      </c>
      <c r="C782" s="24">
        <v>43466</v>
      </c>
      <c r="E782" s="8">
        <v>221</v>
      </c>
      <c r="F782" s="10" t="s">
        <v>335</v>
      </c>
      <c r="G782" s="10">
        <v>221</v>
      </c>
      <c r="H782" s="24">
        <v>7306</v>
      </c>
      <c r="J782" s="70">
        <v>708900020</v>
      </c>
      <c r="K782" s="25">
        <v>43867.516157407401</v>
      </c>
      <c r="L782" s="10" t="str">
        <f>IFERROR(VLOOKUP(J782,'Produtos RA2018'!$C$2:$D$428,2,FALSE),"")</f>
        <v>Outros legumes de vagem</v>
      </c>
      <c r="M782" s="10" t="str">
        <f t="shared" si="27"/>
        <v>OUTROS LEGUMES DE VAGEM</v>
      </c>
      <c r="O782" s="8">
        <f t="shared" si="28"/>
        <v>221</v>
      </c>
    </row>
    <row r="783" spans="1:15" x14ac:dyDescent="0.25">
      <c r="A783" s="8">
        <v>512</v>
      </c>
      <c r="B783" s="10" t="s">
        <v>162</v>
      </c>
      <c r="C783" s="24">
        <v>43466</v>
      </c>
      <c r="E783" s="8">
        <v>179</v>
      </c>
      <c r="F783" s="10" t="s">
        <v>779</v>
      </c>
      <c r="G783" s="10">
        <v>179</v>
      </c>
      <c r="H783" s="24">
        <v>7306</v>
      </c>
      <c r="J783" s="70">
        <v>706100090</v>
      </c>
      <c r="K783" s="25">
        <v>43867.516157407401</v>
      </c>
      <c r="L783" s="10" t="str">
        <f>IFERROR(VLOOKUP(J783,'Produtos RA2018'!$C$2:$D$428,2,FALSE),"")</f>
        <v/>
      </c>
      <c r="M783" s="10" t="str">
        <f t="shared" si="27"/>
        <v>NABOS</v>
      </c>
      <c r="O783" s="8">
        <f t="shared" si="28"/>
        <v>179</v>
      </c>
    </row>
    <row r="784" spans="1:15" x14ac:dyDescent="0.25">
      <c r="A784" s="8">
        <v>512</v>
      </c>
      <c r="B784" s="10" t="s">
        <v>162</v>
      </c>
      <c r="C784" s="24">
        <v>43466</v>
      </c>
      <c r="E784" s="8">
        <v>255</v>
      </c>
      <c r="F784" s="10" t="s">
        <v>336</v>
      </c>
      <c r="G784" s="10">
        <v>255</v>
      </c>
      <c r="H784" s="24">
        <v>7306</v>
      </c>
      <c r="J784" s="70">
        <v>707000590</v>
      </c>
      <c r="K784" s="25">
        <v>43867.516180555598</v>
      </c>
      <c r="L784" s="10" t="str">
        <f>IFERROR(VLOOKUP(J784,'Produtos RA2018'!$C$2:$D$428,2,FALSE),"")</f>
        <v/>
      </c>
      <c r="M784" s="10" t="str">
        <f t="shared" si="27"/>
        <v>OUTROS - PEPINOS</v>
      </c>
      <c r="O784" s="8">
        <f t="shared" si="28"/>
        <v>255</v>
      </c>
    </row>
    <row r="785" spans="1:15" ht="22.5" x14ac:dyDescent="0.25">
      <c r="A785" s="8">
        <v>512</v>
      </c>
      <c r="B785" s="10" t="s">
        <v>162</v>
      </c>
      <c r="C785" s="24">
        <v>43466</v>
      </c>
      <c r="E785" s="8">
        <v>88</v>
      </c>
      <c r="F785" s="10" t="s">
        <v>337</v>
      </c>
      <c r="G785" s="10">
        <v>88</v>
      </c>
      <c r="H785" s="24">
        <v>7306</v>
      </c>
      <c r="J785" s="70">
        <v>704909090</v>
      </c>
      <c r="K785" s="25">
        <v>43867.516180555598</v>
      </c>
      <c r="L785" s="10" t="str">
        <f>IFERROR(VLOOKUP(J785,'Produtos RA2018'!$C$2:$D$428,2,FALSE),"")</f>
        <v/>
      </c>
      <c r="M785" s="10" t="str">
        <f t="shared" si="27"/>
        <v>OUTROS - PRODUTOS COMESTÍVEIS DO GÉNERO BRASSICA</v>
      </c>
      <c r="O785" s="8">
        <f t="shared" si="28"/>
        <v>88</v>
      </c>
    </row>
    <row r="786" spans="1:15" x14ac:dyDescent="0.25">
      <c r="A786" s="8">
        <v>512</v>
      </c>
      <c r="B786" s="10" t="s">
        <v>162</v>
      </c>
      <c r="C786" s="24">
        <v>43466</v>
      </c>
      <c r="E786" s="8">
        <v>132</v>
      </c>
      <c r="F786" s="10" t="s">
        <v>338</v>
      </c>
      <c r="G786" s="10">
        <v>132</v>
      </c>
      <c r="H786" s="24">
        <v>7306</v>
      </c>
      <c r="J786" s="70">
        <v>706909080</v>
      </c>
      <c r="K786" s="25">
        <v>43867.516180555598</v>
      </c>
      <c r="L786" s="10" t="str">
        <f>IFERROR(VLOOKUP(J786,'Produtos RA2018'!$C$2:$D$428,2,FALSE),"")</f>
        <v>Outras raízes comestíveis</v>
      </c>
      <c r="M786" s="10" t="str">
        <f t="shared" si="27"/>
        <v>OUTRAS RAÍZES COMESTÍVEIS</v>
      </c>
      <c r="O786" s="8">
        <f t="shared" si="28"/>
        <v>132</v>
      </c>
    </row>
    <row r="787" spans="1:15" x14ac:dyDescent="0.25">
      <c r="A787" s="8">
        <v>512</v>
      </c>
      <c r="B787" s="10" t="s">
        <v>162</v>
      </c>
      <c r="C787" s="24">
        <v>43466</v>
      </c>
      <c r="E787" s="8">
        <v>130</v>
      </c>
      <c r="F787" s="10" t="s">
        <v>339</v>
      </c>
      <c r="G787" s="10">
        <v>130</v>
      </c>
      <c r="H787" s="24">
        <v>7306</v>
      </c>
      <c r="J787" s="70">
        <v>703900080</v>
      </c>
      <c r="K787" s="25">
        <v>43867.516180555598</v>
      </c>
      <c r="L787" s="10" t="str">
        <f>IFERROR(VLOOKUP(J787,'Produtos RA2018'!$C$2:$D$428,2,FALSE),"")</f>
        <v/>
      </c>
      <c r="M787" s="10" t="str">
        <f t="shared" si="27"/>
        <v>OUTROS PRODUTOS HORTÍCOLAS ALIÁCEOS</v>
      </c>
      <c r="O787" s="8">
        <f t="shared" ref="O787:O832" si="29">G787</f>
        <v>130</v>
      </c>
    </row>
    <row r="788" spans="1:15" x14ac:dyDescent="0.25">
      <c r="A788" s="8">
        <v>512</v>
      </c>
      <c r="B788" s="10" t="s">
        <v>162</v>
      </c>
      <c r="C788" s="24">
        <v>43466</v>
      </c>
      <c r="E788" s="8">
        <v>134</v>
      </c>
      <c r="F788" s="10" t="s">
        <v>340</v>
      </c>
      <c r="G788" s="10">
        <v>134</v>
      </c>
      <c r="H788" s="24">
        <v>7306</v>
      </c>
      <c r="J788" s="70">
        <v>707009000</v>
      </c>
      <c r="K788" s="25">
        <v>43867.516180555598</v>
      </c>
      <c r="L788" s="10" t="str">
        <f>IFERROR(VLOOKUP(J788,'Produtos RA2018'!$C$2:$D$428,2,FALSE),"")</f>
        <v>Pepininhos (cornichons)</v>
      </c>
      <c r="M788" s="10" t="str">
        <f t="shared" si="27"/>
        <v>PEPININHOS (CORNICHONS)</v>
      </c>
      <c r="O788" s="8">
        <f t="shared" si="29"/>
        <v>134</v>
      </c>
    </row>
    <row r="789" spans="1:15" x14ac:dyDescent="0.25">
      <c r="A789" s="8">
        <v>512</v>
      </c>
      <c r="B789" s="10" t="s">
        <v>162</v>
      </c>
      <c r="C789" s="24">
        <v>43466</v>
      </c>
      <c r="E789" s="8">
        <v>133</v>
      </c>
      <c r="F789" s="10" t="s">
        <v>341</v>
      </c>
      <c r="G789" s="10">
        <v>133</v>
      </c>
      <c r="H789" s="24">
        <v>7306</v>
      </c>
      <c r="J789" s="70">
        <v>707000500</v>
      </c>
      <c r="K789" s="25">
        <v>43867.516180555598</v>
      </c>
      <c r="L789" s="10" t="str">
        <f>IFERROR(VLOOKUP(J789,'Produtos RA2018'!$C$2:$D$428,2,FALSE),"")</f>
        <v>Pepinos</v>
      </c>
      <c r="M789" s="10" t="str">
        <f t="shared" si="27"/>
        <v>PEPINOS</v>
      </c>
      <c r="O789" s="8">
        <f t="shared" si="29"/>
        <v>133</v>
      </c>
    </row>
    <row r="790" spans="1:15" x14ac:dyDescent="0.25">
      <c r="A790" s="8">
        <v>512</v>
      </c>
      <c r="B790" s="10" t="s">
        <v>162</v>
      </c>
      <c r="C790" s="24">
        <v>43466</v>
      </c>
      <c r="E790" s="8">
        <v>295</v>
      </c>
      <c r="F790" s="10" t="s">
        <v>342</v>
      </c>
      <c r="G790" s="10">
        <v>295</v>
      </c>
      <c r="H790" s="24">
        <v>7306</v>
      </c>
      <c r="J790" s="70">
        <v>707000510</v>
      </c>
      <c r="K790" s="25">
        <v>43867.516192129602</v>
      </c>
      <c r="L790" s="10" t="str">
        <f>IFERROR(VLOOKUP(J790,'Produtos RA2018'!$C$2:$D$428,2,FALSE),"")</f>
        <v/>
      </c>
      <c r="M790" s="10" t="str">
        <f t="shared" si="27"/>
        <v>PEPINOS DESTINADOS À TRANSFORMAÇÃO</v>
      </c>
      <c r="O790" s="8">
        <f t="shared" si="29"/>
        <v>295</v>
      </c>
    </row>
    <row r="791" spans="1:15" x14ac:dyDescent="0.25">
      <c r="A791" s="8">
        <v>512</v>
      </c>
      <c r="B791" s="10" t="s">
        <v>162</v>
      </c>
      <c r="C791" s="24">
        <v>43466</v>
      </c>
      <c r="E791" s="8">
        <v>259</v>
      </c>
      <c r="F791" s="10" t="s">
        <v>343</v>
      </c>
      <c r="G791" s="10">
        <v>259</v>
      </c>
      <c r="H791" s="24">
        <v>7306</v>
      </c>
      <c r="J791" s="70">
        <v>709601000</v>
      </c>
      <c r="K791" s="25">
        <v>43867.516192129602</v>
      </c>
      <c r="L791" s="10" t="str">
        <f>IFERROR(VLOOKUP(J791,'Produtos RA2018'!$C$2:$D$428,2,FALSE),"")</f>
        <v>Pimentos doces ou pimentões</v>
      </c>
      <c r="M791" s="10" t="str">
        <f t="shared" si="27"/>
        <v>PIMENTOS DOCES OU PIMENTÕES</v>
      </c>
      <c r="O791" s="8">
        <f t="shared" si="29"/>
        <v>259</v>
      </c>
    </row>
    <row r="792" spans="1:15" x14ac:dyDescent="0.25">
      <c r="A792" s="8">
        <v>512</v>
      </c>
      <c r="B792" s="10" t="s">
        <v>162</v>
      </c>
      <c r="C792" s="24">
        <v>43466</v>
      </c>
      <c r="E792" s="8">
        <v>344</v>
      </c>
      <c r="F792" s="10" t="s">
        <v>344</v>
      </c>
      <c r="G792" s="10">
        <v>344</v>
      </c>
      <c r="H792" s="24">
        <v>7306</v>
      </c>
      <c r="J792" s="70">
        <v>709999020</v>
      </c>
      <c r="K792" s="25">
        <v>43867.516203703701</v>
      </c>
      <c r="L792" s="10" t="str">
        <f>IFERROR(VLOOKUP(J792,'Produtos RA2018'!$C$2:$D$428,2,FALSE),"")</f>
        <v/>
      </c>
      <c r="M792" s="10" t="str">
        <f t="shared" si="27"/>
        <v>QUIABOS FRESCOS</v>
      </c>
      <c r="O792" s="8">
        <f t="shared" si="29"/>
        <v>344</v>
      </c>
    </row>
    <row r="793" spans="1:15" x14ac:dyDescent="0.25">
      <c r="A793" s="8">
        <v>512</v>
      </c>
      <c r="B793" s="10" t="s">
        <v>162</v>
      </c>
      <c r="C793" s="24">
        <v>43466</v>
      </c>
      <c r="E793" s="8">
        <v>381</v>
      </c>
      <c r="F793" s="10" t="s">
        <v>345</v>
      </c>
      <c r="G793" s="10">
        <v>381</v>
      </c>
      <c r="H793" s="24">
        <v>7306</v>
      </c>
      <c r="J793" s="70">
        <v>706903000</v>
      </c>
      <c r="K793" s="25"/>
      <c r="L793" s="10" t="str">
        <f>IFERROR(VLOOKUP(J793,'Produtos RA2018'!$C$2:$D$428,2,FALSE),"")</f>
        <v/>
      </c>
      <c r="M793" s="10" t="str">
        <f t="shared" si="27"/>
        <v>RÁBANO (COCHLEARIA ARMORACIA)</v>
      </c>
      <c r="O793" s="8">
        <f t="shared" si="29"/>
        <v>381</v>
      </c>
    </row>
    <row r="794" spans="1:15" ht="39.75" customHeight="1" x14ac:dyDescent="0.25">
      <c r="A794" s="8">
        <v>512</v>
      </c>
      <c r="B794" s="10" t="s">
        <v>162</v>
      </c>
      <c r="C794" s="24">
        <v>43466</v>
      </c>
      <c r="E794" s="8">
        <v>224</v>
      </c>
      <c r="F794" s="10" t="s">
        <v>346</v>
      </c>
      <c r="G794" s="10">
        <v>224</v>
      </c>
      <c r="H794" s="24">
        <v>7306</v>
      </c>
      <c r="J794" s="70">
        <v>709991000</v>
      </c>
      <c r="K794" s="25"/>
      <c r="L794" s="10" t="str">
        <f>IFERROR(VLOOKUP(J794,'Produtos RA2018'!$C$2:$D$428,2,FALSE),"")</f>
        <v xml:space="preserve">Saladas, excepto alfaces (Lactuca sativa) e chicórias (Cichorium spp.) </v>
      </c>
      <c r="M794" s="10" t="str">
        <f t="shared" si="27"/>
        <v xml:space="preserve">SALADAS, EXCEPTO ALFACES (LACTUCA SATIVA) E CHICÓRIAS (CICHORIUM SPP.) </v>
      </c>
      <c r="O794" s="8">
        <f t="shared" si="29"/>
        <v>224</v>
      </c>
    </row>
    <row r="795" spans="1:15" x14ac:dyDescent="0.25">
      <c r="A795" s="8">
        <v>512</v>
      </c>
      <c r="B795" s="10" t="s">
        <v>162</v>
      </c>
      <c r="C795" s="24">
        <v>43466</v>
      </c>
      <c r="E795" s="8">
        <v>299</v>
      </c>
      <c r="F795" s="10" t="s">
        <v>347</v>
      </c>
      <c r="G795" s="10">
        <v>299</v>
      </c>
      <c r="H795" s="24">
        <v>7306</v>
      </c>
      <c r="J795" s="70">
        <v>709999040</v>
      </c>
      <c r="K795" s="25"/>
      <c r="L795" s="10" t="str">
        <f>IFERROR(VLOOKUP(J795,'Produtos RA2018'!$C$2:$D$428,2,FALSE),"")</f>
        <v/>
      </c>
      <c r="M795" s="10" t="str">
        <f t="shared" si="27"/>
        <v>SALSA FRESCA</v>
      </c>
      <c r="O795" s="8">
        <f t="shared" si="29"/>
        <v>299</v>
      </c>
    </row>
    <row r="796" spans="1:15" x14ac:dyDescent="0.25">
      <c r="A796" s="8">
        <v>512</v>
      </c>
      <c r="B796" s="10" t="s">
        <v>162</v>
      </c>
      <c r="C796" s="24">
        <v>43466</v>
      </c>
      <c r="E796" s="8">
        <v>520</v>
      </c>
      <c r="F796" s="10" t="s">
        <v>348</v>
      </c>
      <c r="G796" s="10">
        <v>520</v>
      </c>
      <c r="H796" s="24">
        <v>7306</v>
      </c>
      <c r="J796" s="70">
        <v>709999004</v>
      </c>
      <c r="K796" s="25"/>
      <c r="L796" s="10" t="str">
        <f>IFERROR(VLOOKUP(J796,'Produtos RA2018'!$C$2:$D$428,2,FALSE),"")</f>
        <v/>
      </c>
      <c r="M796" s="10" t="str">
        <f t="shared" si="27"/>
        <v>SALVA FRESCA OU REFRIGERADA</v>
      </c>
      <c r="O796" s="8">
        <f t="shared" si="29"/>
        <v>520</v>
      </c>
    </row>
    <row r="797" spans="1:15" x14ac:dyDescent="0.25">
      <c r="A797" s="8">
        <v>512</v>
      </c>
      <c r="B797" s="10" t="s">
        <v>162</v>
      </c>
      <c r="C797" s="24">
        <v>43466</v>
      </c>
      <c r="E797" s="8">
        <v>521</v>
      </c>
      <c r="F797" s="10" t="s">
        <v>349</v>
      </c>
      <c r="G797" s="10">
        <v>521</v>
      </c>
      <c r="H797" s="24">
        <v>7306</v>
      </c>
      <c r="J797" s="70">
        <v>709999005</v>
      </c>
      <c r="K797" s="25"/>
      <c r="L797" s="10" t="str">
        <f>IFERROR(VLOOKUP(J797,'Produtos RA2018'!$C$2:$D$428,2,FALSE),"")</f>
        <v>Segurelha Fresca ou Refrigerada</v>
      </c>
      <c r="M797" s="10" t="str">
        <f t="shared" si="27"/>
        <v>SEGURELHA FRESCA OU REFRIGERADA</v>
      </c>
      <c r="O797" s="8">
        <f t="shared" si="29"/>
        <v>521</v>
      </c>
    </row>
    <row r="798" spans="1:15" x14ac:dyDescent="0.25">
      <c r="A798" s="8">
        <v>512</v>
      </c>
      <c r="B798" s="10" t="s">
        <v>162</v>
      </c>
      <c r="C798" s="24">
        <v>43466</v>
      </c>
      <c r="E798" s="8">
        <v>294</v>
      </c>
      <c r="F798" s="10" t="s">
        <v>350</v>
      </c>
      <c r="G798" s="10">
        <v>294</v>
      </c>
      <c r="H798" s="24">
        <v>7306</v>
      </c>
      <c r="J798" s="70">
        <v>702000000</v>
      </c>
      <c r="K798" s="25"/>
      <c r="L798" s="10" t="str">
        <f>IFERROR(VLOOKUP(J798,'Produtos RA2018'!$C$2:$D$428,2,FALSE),"")</f>
        <v xml:space="preserve">Tomates, frescos ou refrigerados </v>
      </c>
      <c r="M798" s="10" t="str">
        <f t="shared" si="27"/>
        <v xml:space="preserve">TOMATES, FRESCOS OU REFRIGERADOS </v>
      </c>
      <c r="O798" s="8">
        <f t="shared" si="29"/>
        <v>294</v>
      </c>
    </row>
    <row r="799" spans="1:15" x14ac:dyDescent="0.25">
      <c r="A799" s="8">
        <v>512</v>
      </c>
      <c r="B799" s="10" t="s">
        <v>162</v>
      </c>
      <c r="C799" s="24">
        <v>43466</v>
      </c>
      <c r="E799" s="8">
        <v>638</v>
      </c>
      <c r="F799" s="10" t="s">
        <v>351</v>
      </c>
      <c r="G799" s="10">
        <v>638</v>
      </c>
      <c r="H799" s="24">
        <v>7306</v>
      </c>
      <c r="J799" s="70">
        <v>910990000</v>
      </c>
      <c r="K799" s="25"/>
      <c r="L799" s="10" t="str">
        <f>IFERROR(VLOOKUP(J799,'Produtos RA2018'!$C$2:$D$428,2,FALSE),"")</f>
        <v xml:space="preserve">Tomilho, fresco ou refrigerado </v>
      </c>
      <c r="M799" s="10" t="str">
        <f t="shared" si="27"/>
        <v xml:space="preserve">TOMILHO, FRESCO OU REFRIGERADO </v>
      </c>
      <c r="O799" s="8">
        <f t="shared" si="29"/>
        <v>638</v>
      </c>
    </row>
    <row r="800" spans="1:15" x14ac:dyDescent="0.25">
      <c r="A800" s="8">
        <v>512</v>
      </c>
      <c r="B800" s="10" t="s">
        <v>162</v>
      </c>
      <c r="C800" s="24">
        <v>43466</v>
      </c>
      <c r="E800" s="8">
        <v>298</v>
      </c>
      <c r="F800" s="10" t="s">
        <v>352</v>
      </c>
      <c r="G800" s="10">
        <v>298</v>
      </c>
      <c r="H800" s="24">
        <v>7306</v>
      </c>
      <c r="J800" s="70">
        <v>709595000</v>
      </c>
      <c r="L800" s="10" t="str">
        <f>IFERROR(VLOOKUP(J800,'Produtos RA2018'!$C$2:$D$428,2,FALSE),"")</f>
        <v/>
      </c>
      <c r="M800" s="10" t="str">
        <f t="shared" si="27"/>
        <v>TRUFAS</v>
      </c>
      <c r="O800" s="8">
        <f t="shared" si="29"/>
        <v>298</v>
      </c>
    </row>
    <row r="801" spans="1:15" x14ac:dyDescent="0.25">
      <c r="A801" s="8">
        <v>512</v>
      </c>
      <c r="B801" s="10" t="s">
        <v>162</v>
      </c>
      <c r="C801" s="24">
        <v>43466</v>
      </c>
      <c r="E801" s="8" t="s">
        <v>490</v>
      </c>
      <c r="F801" s="10" t="s">
        <v>491</v>
      </c>
      <c r="G801" s="47" t="s">
        <v>490</v>
      </c>
      <c r="H801" s="24"/>
      <c r="K801" s="25">
        <v>43867.516180555598</v>
      </c>
      <c r="L801" s="10" t="str">
        <f>IFERROR(VLOOKUP(J801,'Produtos RA2018'!$C$2:$D$428,2,FALSE),"")</f>
        <v/>
      </c>
      <c r="M801" s="10" t="str">
        <f t="shared" si="27"/>
        <v>TOMATES PARA TRANSFORMAÇÃO</v>
      </c>
      <c r="O801" s="8" t="str">
        <f t="shared" si="29"/>
        <v>TOMTRAN</v>
      </c>
    </row>
    <row r="802" spans="1:15" x14ac:dyDescent="0.25">
      <c r="A802" s="8">
        <v>512</v>
      </c>
      <c r="B802" s="10" t="s">
        <v>162</v>
      </c>
      <c r="C802" s="24">
        <v>43466</v>
      </c>
      <c r="E802" s="8" t="s">
        <v>492</v>
      </c>
      <c r="F802" s="10" t="s">
        <v>493</v>
      </c>
      <c r="G802" s="47" t="s">
        <v>492</v>
      </c>
      <c r="H802" s="24"/>
      <c r="K802" s="25"/>
      <c r="L802" s="10" t="str">
        <f>IFERROR(VLOOKUP(J802,'Produtos RA2018'!$C$2:$D$428,2,FALSE),"")</f>
        <v/>
      </c>
      <c r="M802" s="10" t="str">
        <f t="shared" si="27"/>
        <v>PIMENTOS PARA TRANSFORMAÇÃO</v>
      </c>
      <c r="O802" s="8" t="str">
        <f t="shared" si="29"/>
        <v>PIMTRANS</v>
      </c>
    </row>
    <row r="803" spans="1:15" x14ac:dyDescent="0.25">
      <c r="A803" s="8">
        <v>512</v>
      </c>
      <c r="B803" s="10" t="s">
        <v>162</v>
      </c>
      <c r="C803" s="24">
        <v>43466</v>
      </c>
      <c r="E803" s="8" t="s">
        <v>494</v>
      </c>
      <c r="F803" s="10" t="s">
        <v>495</v>
      </c>
      <c r="G803" s="47" t="s">
        <v>494</v>
      </c>
      <c r="H803" s="24"/>
      <c r="K803" s="25"/>
      <c r="L803" s="10" t="str">
        <f>IFERROR(VLOOKUP(J803,'Produtos RA2018'!$C$2:$D$428,2,FALSE),"")</f>
        <v/>
      </c>
      <c r="M803" s="10" t="str">
        <f t="shared" si="27"/>
        <v>BRÓCOLOS PARA TRANSFORMAÇÃO</v>
      </c>
      <c r="O803" s="8" t="str">
        <f t="shared" si="29"/>
        <v>BROTRANS</v>
      </c>
    </row>
    <row r="804" spans="1:15" x14ac:dyDescent="0.25">
      <c r="A804" s="8">
        <v>512</v>
      </c>
      <c r="B804" s="10" t="s">
        <v>162</v>
      </c>
      <c r="C804" s="24">
        <v>43466</v>
      </c>
      <c r="E804" s="8" t="s">
        <v>785</v>
      </c>
      <c r="F804" s="10" t="s">
        <v>786</v>
      </c>
      <c r="G804" s="8" t="s">
        <v>785</v>
      </c>
      <c r="H804" s="24"/>
      <c r="K804" s="25"/>
      <c r="M804" s="10" t="str">
        <f t="shared" ref="M804:M807" si="30">IF(L804="",F804,UPPER(L804))</f>
        <v>ABÓBORAS PARA TRANSFORMAÇÃO</v>
      </c>
      <c r="O804" s="8" t="str">
        <f t="shared" ref="O804:O807" si="31">G804</f>
        <v>ABOBTRANS</v>
      </c>
    </row>
    <row r="805" spans="1:15" x14ac:dyDescent="0.25">
      <c r="A805" s="8">
        <v>512</v>
      </c>
      <c r="B805" s="10" t="s">
        <v>162</v>
      </c>
      <c r="C805" s="24">
        <v>43466</v>
      </c>
      <c r="E805" s="8" t="s">
        <v>787</v>
      </c>
      <c r="F805" s="10" t="s">
        <v>788</v>
      </c>
      <c r="G805" s="8" t="s">
        <v>787</v>
      </c>
      <c r="H805" s="24"/>
      <c r="K805" s="25"/>
      <c r="M805" s="10" t="str">
        <f t="shared" si="30"/>
        <v>ABOBORINHAS PARA TRANSFORMAÇÃO</v>
      </c>
      <c r="O805" s="8" t="str">
        <f t="shared" si="31"/>
        <v>ABORINHAT</v>
      </c>
    </row>
    <row r="806" spans="1:15" x14ac:dyDescent="0.25">
      <c r="A806" s="8">
        <v>512</v>
      </c>
      <c r="B806" s="10" t="s">
        <v>162</v>
      </c>
      <c r="C806" s="24">
        <v>43466</v>
      </c>
      <c r="E806" s="8" t="s">
        <v>789</v>
      </c>
      <c r="F806" s="10" t="s">
        <v>790</v>
      </c>
      <c r="G806" s="8" t="s">
        <v>789</v>
      </c>
      <c r="H806" s="24"/>
      <c r="K806" s="25"/>
      <c r="M806" s="10" t="str">
        <f t="shared" si="30"/>
        <v>BERINGELAS PARA TRANSFORMAÇÃO</v>
      </c>
      <c r="O806" s="8" t="str">
        <f t="shared" si="31"/>
        <v>BERTRANS</v>
      </c>
    </row>
    <row r="807" spans="1:15" x14ac:dyDescent="0.25">
      <c r="A807" s="8">
        <v>512</v>
      </c>
      <c r="B807" s="10" t="s">
        <v>162</v>
      </c>
      <c r="C807" s="24">
        <v>43466</v>
      </c>
      <c r="E807" s="8" t="s">
        <v>791</v>
      </c>
      <c r="F807" s="10" t="s">
        <v>792</v>
      </c>
      <c r="G807" s="8" t="s">
        <v>791</v>
      </c>
      <c r="H807" s="24"/>
      <c r="K807" s="25"/>
      <c r="M807" s="10" t="str">
        <f t="shared" si="30"/>
        <v>COUVE FLOR PARA TRANSFORMAÇÃO</v>
      </c>
      <c r="O807" s="8" t="str">
        <f t="shared" si="31"/>
        <v>CFLORTRAN</v>
      </c>
    </row>
    <row r="808" spans="1:15" x14ac:dyDescent="0.25">
      <c r="A808" s="8">
        <v>512</v>
      </c>
      <c r="B808" s="42" t="s">
        <v>162</v>
      </c>
      <c r="C808" s="43">
        <v>43466</v>
      </c>
      <c r="D808" s="41"/>
      <c r="E808" s="41">
        <v>2214</v>
      </c>
      <c r="F808" s="42" t="s">
        <v>170</v>
      </c>
      <c r="G808" s="44" t="s">
        <v>473</v>
      </c>
      <c r="H808" s="24"/>
      <c r="K808" s="25"/>
      <c r="L808" s="10" t="str">
        <f>IFERROR(VLOOKUP(J808,'Produtos RA2018'!$C$2:$D$428,2,FALSE),"")</f>
        <v/>
      </c>
      <c r="M808" s="10" t="str">
        <f t="shared" si="27"/>
        <v>DEVOLUÇÕES</v>
      </c>
      <c r="O808" s="8" t="str">
        <f t="shared" si="29"/>
        <v>PRDDEV</v>
      </c>
    </row>
    <row r="809" spans="1:15" x14ac:dyDescent="0.25">
      <c r="A809" s="8">
        <v>512</v>
      </c>
      <c r="B809" s="42" t="s">
        <v>162</v>
      </c>
      <c r="C809" s="43">
        <v>43466</v>
      </c>
      <c r="D809" s="41"/>
      <c r="E809" s="41">
        <v>2216</v>
      </c>
      <c r="F809" s="42" t="s">
        <v>484</v>
      </c>
      <c r="G809" s="44" t="s">
        <v>471</v>
      </c>
      <c r="H809" s="24"/>
      <c r="K809" s="25"/>
      <c r="L809" s="10" t="str">
        <f>IFERROR(VLOOKUP(J809,'Produtos RA2018'!$C$2:$D$428,2,FALSE),"")</f>
        <v/>
      </c>
      <c r="M809" s="10" t="str">
        <f t="shared" si="27"/>
        <v>DESCONTOS e ABATIMENTOS</v>
      </c>
      <c r="O809" s="8" t="str">
        <f t="shared" si="29"/>
        <v>PRDABA</v>
      </c>
    </row>
    <row r="810" spans="1:15" x14ac:dyDescent="0.25">
      <c r="A810" s="8">
        <v>512</v>
      </c>
      <c r="B810" s="42" t="s">
        <v>162</v>
      </c>
      <c r="C810" s="43">
        <v>43466</v>
      </c>
      <c r="D810" s="41"/>
      <c r="E810" s="41">
        <v>2215</v>
      </c>
      <c r="F810" s="42" t="s">
        <v>485</v>
      </c>
      <c r="G810" s="44" t="s">
        <v>472</v>
      </c>
      <c r="H810" s="24"/>
      <c r="K810" s="25"/>
      <c r="L810" s="10" t="str">
        <f>IFERROR(VLOOKUP(J810,'Produtos RA2018'!$C$2:$D$428,2,FALSE),"")</f>
        <v/>
      </c>
      <c r="M810" s="10" t="str">
        <f t="shared" si="27"/>
        <v>OUTROS DESCONTOS</v>
      </c>
      <c r="O810" s="8" t="str">
        <f t="shared" si="29"/>
        <v>PRDDES</v>
      </c>
    </row>
    <row r="811" spans="1:15" x14ac:dyDescent="0.25">
      <c r="A811" s="8">
        <v>512</v>
      </c>
      <c r="B811" s="42" t="s">
        <v>162</v>
      </c>
      <c r="C811" s="43">
        <v>43466</v>
      </c>
      <c r="D811" s="41"/>
      <c r="E811" s="41"/>
      <c r="F811" s="42" t="s">
        <v>486</v>
      </c>
      <c r="G811" s="45" t="s">
        <v>487</v>
      </c>
      <c r="H811" s="24"/>
      <c r="K811" s="25">
        <v>43867.516134259298</v>
      </c>
      <c r="L811" s="10" t="str">
        <f>IFERROR(VLOOKUP(J811,'Produtos RA2018'!$C$2:$D$428,2,FALSE),"")</f>
        <v/>
      </c>
      <c r="M811" s="10" t="str">
        <f t="shared" si="27"/>
        <v>INDEMINIZAÇÕES DE SEGUROS</v>
      </c>
      <c r="O811" s="8" t="str">
        <f t="shared" si="29"/>
        <v>INDSEG</v>
      </c>
    </row>
    <row r="812" spans="1:15" x14ac:dyDescent="0.25">
      <c r="A812" s="8">
        <v>512</v>
      </c>
      <c r="B812" s="42" t="s">
        <v>162</v>
      </c>
      <c r="C812" s="43">
        <v>43466</v>
      </c>
      <c r="D812" s="41"/>
      <c r="E812" s="41"/>
      <c r="F812" s="42" t="s">
        <v>488</v>
      </c>
      <c r="G812" s="45" t="s">
        <v>489</v>
      </c>
      <c r="K812" s="25">
        <v>43867.516203703701</v>
      </c>
      <c r="L812" s="10" t="str">
        <f>IFERROR(VLOOKUP(J812,'Produtos RA2018'!$C$2:$D$428,2,FALSE),"")</f>
        <v/>
      </c>
      <c r="M812" s="10" t="str">
        <f t="shared" si="27"/>
        <v>SUBPRODUTOS</v>
      </c>
      <c r="O812" s="8" t="str">
        <f t="shared" si="29"/>
        <v>SUBPROD</v>
      </c>
    </row>
    <row r="813" spans="1:15" x14ac:dyDescent="0.25">
      <c r="A813" s="8">
        <v>510</v>
      </c>
      <c r="B813" s="10" t="s">
        <v>101</v>
      </c>
      <c r="C813" s="24">
        <v>7306</v>
      </c>
      <c r="E813" s="8">
        <v>524</v>
      </c>
      <c r="F813" s="10" t="s">
        <v>101</v>
      </c>
      <c r="G813" s="10">
        <v>524</v>
      </c>
      <c r="H813" s="24">
        <v>7306</v>
      </c>
      <c r="J813" s="8" t="s">
        <v>100</v>
      </c>
      <c r="K813" s="25">
        <v>43867.516215277799</v>
      </c>
      <c r="L813" s="10" t="str">
        <f>IFERROR(VLOOKUP(J813,'Produtos RA2018'!$C$2:$D$428,2,FALSE),"")</f>
        <v>RESINA</v>
      </c>
      <c r="M813" s="10" t="str">
        <f t="shared" si="27"/>
        <v>RESINA</v>
      </c>
      <c r="O813" s="8">
        <f t="shared" si="29"/>
        <v>524</v>
      </c>
    </row>
    <row r="814" spans="1:15" x14ac:dyDescent="0.25">
      <c r="A814" s="41">
        <v>510</v>
      </c>
      <c r="B814" s="42" t="s">
        <v>101</v>
      </c>
      <c r="C814" s="43">
        <v>7306</v>
      </c>
      <c r="D814" s="41"/>
      <c r="E814" s="41">
        <v>2214</v>
      </c>
      <c r="F814" s="42" t="s">
        <v>170</v>
      </c>
      <c r="G814" s="44" t="s">
        <v>473</v>
      </c>
      <c r="H814" s="24"/>
      <c r="K814" s="25">
        <v>43867.516215277799</v>
      </c>
      <c r="L814" s="10" t="str">
        <f>IFERROR(VLOOKUP(J814,'Produtos RA2018'!$C$2:$D$428,2,FALSE),"")</f>
        <v/>
      </c>
      <c r="M814" s="10" t="str">
        <f t="shared" si="27"/>
        <v>DEVOLUÇÕES</v>
      </c>
      <c r="O814" s="8" t="str">
        <f t="shared" si="29"/>
        <v>PRDDEV</v>
      </c>
    </row>
    <row r="815" spans="1:15" x14ac:dyDescent="0.25">
      <c r="A815" s="41">
        <v>510</v>
      </c>
      <c r="B815" s="42" t="s">
        <v>101</v>
      </c>
      <c r="C815" s="43">
        <v>7306</v>
      </c>
      <c r="D815" s="41"/>
      <c r="E815" s="41">
        <v>2216</v>
      </c>
      <c r="F815" s="42" t="s">
        <v>484</v>
      </c>
      <c r="G815" s="44" t="s">
        <v>471</v>
      </c>
      <c r="H815" s="24"/>
      <c r="K815" s="25"/>
      <c r="L815" s="10" t="str">
        <f>IFERROR(VLOOKUP(J815,'Produtos RA2018'!$C$2:$D$428,2,FALSE),"")</f>
        <v/>
      </c>
      <c r="M815" s="10" t="str">
        <f t="shared" si="27"/>
        <v>DESCONTOS e ABATIMENTOS</v>
      </c>
      <c r="O815" s="8" t="str">
        <f t="shared" si="29"/>
        <v>PRDABA</v>
      </c>
    </row>
    <row r="816" spans="1:15" x14ac:dyDescent="0.25">
      <c r="A816" s="41">
        <v>510</v>
      </c>
      <c r="B816" s="42" t="s">
        <v>101</v>
      </c>
      <c r="C816" s="43">
        <v>7306</v>
      </c>
      <c r="D816" s="41"/>
      <c r="E816" s="41">
        <v>2215</v>
      </c>
      <c r="F816" s="42" t="s">
        <v>485</v>
      </c>
      <c r="G816" s="44" t="s">
        <v>472</v>
      </c>
      <c r="H816" s="24"/>
      <c r="K816" s="25"/>
      <c r="L816" s="10" t="str">
        <f>IFERROR(VLOOKUP(J816,'Produtos RA2018'!$C$2:$D$428,2,FALSE),"")</f>
        <v/>
      </c>
      <c r="M816" s="10" t="str">
        <f t="shared" si="27"/>
        <v>OUTROS DESCONTOS</v>
      </c>
      <c r="O816" s="8" t="str">
        <f t="shared" si="29"/>
        <v>PRDDES</v>
      </c>
    </row>
    <row r="817" spans="1:15" x14ac:dyDescent="0.25">
      <c r="A817" s="41">
        <v>510</v>
      </c>
      <c r="B817" s="42" t="s">
        <v>101</v>
      </c>
      <c r="C817" s="43">
        <v>7306</v>
      </c>
      <c r="D817" s="41"/>
      <c r="E817" s="41"/>
      <c r="F817" s="42" t="s">
        <v>486</v>
      </c>
      <c r="G817" s="45" t="s">
        <v>487</v>
      </c>
      <c r="H817" s="24"/>
      <c r="K817" s="25"/>
      <c r="L817" s="10" t="str">
        <f>IFERROR(VLOOKUP(J817,'Produtos RA2018'!$C$2:$D$428,2,FALSE),"")</f>
        <v/>
      </c>
      <c r="M817" s="10" t="str">
        <f t="shared" si="27"/>
        <v>INDEMINIZAÇÕES DE SEGUROS</v>
      </c>
      <c r="O817" s="8" t="str">
        <f t="shared" si="29"/>
        <v>INDSEG</v>
      </c>
    </row>
    <row r="818" spans="1:15" x14ac:dyDescent="0.25">
      <c r="A818" s="41">
        <v>510</v>
      </c>
      <c r="B818" s="42" t="s">
        <v>101</v>
      </c>
      <c r="C818" s="43">
        <v>7306</v>
      </c>
      <c r="D818" s="41"/>
      <c r="E818" s="41"/>
      <c r="F818" s="42" t="s">
        <v>488</v>
      </c>
      <c r="G818" s="45" t="s">
        <v>489</v>
      </c>
      <c r="H818" s="24"/>
      <c r="K818" s="25"/>
      <c r="L818" s="10" t="str">
        <f>IFERROR(VLOOKUP(J818,'Produtos RA2018'!$C$2:$D$428,2,FALSE),"")</f>
        <v/>
      </c>
      <c r="M818" s="10" t="str">
        <f t="shared" si="27"/>
        <v>SUBPRODUTOS</v>
      </c>
      <c r="O818" s="8" t="str">
        <f t="shared" si="29"/>
        <v>SUBPROD</v>
      </c>
    </row>
    <row r="819" spans="1:15" ht="63" customHeight="1" x14ac:dyDescent="0.25">
      <c r="A819" s="8">
        <v>23</v>
      </c>
      <c r="B819" s="10" t="s">
        <v>119</v>
      </c>
      <c r="C819" s="24">
        <v>7306</v>
      </c>
      <c r="E819" s="8">
        <v>159</v>
      </c>
      <c r="F819" s="10" t="s">
        <v>466</v>
      </c>
      <c r="G819" s="10">
        <v>159</v>
      </c>
      <c r="H819" s="24">
        <v>7306</v>
      </c>
      <c r="J819" s="70">
        <v>2204309200</v>
      </c>
      <c r="K819" s="25"/>
      <c r="L819" s="10" t="str">
        <f>IFERROR(VLOOKUP(J819,'Produtos RA2018'!$C$2:$D$428,2,FALSE),"")</f>
        <v/>
      </c>
      <c r="M819" s="10" t="str">
        <f t="shared" si="27"/>
        <v>OUTROS MOSTOS DE UVAS, COM EXCLUSÃO DOS PARCIALMENTE FERMENTADOS, MESO AMUADOS, EXCETO COM ÁLCOOL</v>
      </c>
      <c r="O819" s="8">
        <f t="shared" si="29"/>
        <v>159</v>
      </c>
    </row>
    <row r="820" spans="1:15" ht="40.5" customHeight="1" x14ac:dyDescent="0.25">
      <c r="A820" s="8">
        <v>23</v>
      </c>
      <c r="B820" s="10" t="s">
        <v>119</v>
      </c>
      <c r="C820" s="24">
        <v>7306</v>
      </c>
      <c r="E820" s="8">
        <v>160</v>
      </c>
      <c r="F820" s="10" t="s">
        <v>120</v>
      </c>
      <c r="G820" s="10">
        <v>160</v>
      </c>
      <c r="H820" s="24">
        <v>7306</v>
      </c>
      <c r="J820" s="70">
        <v>806109000</v>
      </c>
      <c r="L820" s="10" t="str">
        <f>IFERROR(VLOOKUP(J820,'Produtos RA2018'!$C$2:$D$428,2,FALSE),"")</f>
        <v>UVAS, FRESCAS (EXCETO UVAS DE MESA)</v>
      </c>
      <c r="M820" s="10" t="str">
        <f t="shared" si="27"/>
        <v>UVAS, FRESCAS (EXCETO UVAS DE MESA)</v>
      </c>
      <c r="O820" s="8">
        <f t="shared" si="29"/>
        <v>160</v>
      </c>
    </row>
    <row r="821" spans="1:15" ht="44.25" customHeight="1" x14ac:dyDescent="0.25">
      <c r="A821" s="8">
        <v>23</v>
      </c>
      <c r="B821" s="10" t="s">
        <v>119</v>
      </c>
      <c r="C821" s="24">
        <v>7306</v>
      </c>
      <c r="E821" s="8">
        <v>286</v>
      </c>
      <c r="F821" s="10" t="s">
        <v>467</v>
      </c>
      <c r="G821" s="10">
        <v>286</v>
      </c>
      <c r="H821" s="24">
        <v>7306</v>
      </c>
      <c r="J821" s="70">
        <v>2209001100</v>
      </c>
      <c r="L821" s="10" t="str">
        <f>IFERROR(VLOOKUP(J821,'Produtos RA2018'!$C$2:$D$428,2,FALSE),"")</f>
        <v>VINAGRES DE VINHO</v>
      </c>
      <c r="M821" s="10" t="str">
        <f t="shared" si="27"/>
        <v>VINAGRES DE VINHO</v>
      </c>
      <c r="O821" s="8">
        <f t="shared" si="29"/>
        <v>286</v>
      </c>
    </row>
    <row r="822" spans="1:15" ht="61.5" customHeight="1" x14ac:dyDescent="0.25">
      <c r="A822" s="8">
        <v>23</v>
      </c>
      <c r="B822" s="10" t="s">
        <v>119</v>
      </c>
      <c r="C822" s="24">
        <v>7306</v>
      </c>
      <c r="E822" s="8">
        <v>115</v>
      </c>
      <c r="F822" s="10" t="s">
        <v>468</v>
      </c>
      <c r="G822" s="10">
        <v>115</v>
      </c>
      <c r="H822" s="24">
        <v>7306</v>
      </c>
      <c r="J822" s="70">
        <v>2204000000</v>
      </c>
      <c r="L822" s="10" t="str">
        <f>IFERROR(VLOOKUP(J822,'Produtos RA2018'!$C$2:$D$428,2,FALSE),"")</f>
        <v>VINHOS DE UVAS FRESCAS, INCLUÍDOS OS VINHOS ENRIQUECIDOS COM ÁLCOOL; MOSTO DE UVAS EXCLUÍDOS OS DA POSIÇÃO 2009</v>
      </c>
      <c r="M822" s="10" t="str">
        <f t="shared" si="27"/>
        <v>VINHOS DE UVAS FRESCAS, INCLUÍDOS OS VINHOS ENRIQUECIDOS COM ÁLCOOL; MOSTO DE UVAS EXCLUÍDOS OS DA POSIÇÃO 2009</v>
      </c>
      <c r="O822" s="8">
        <f t="shared" si="29"/>
        <v>115</v>
      </c>
    </row>
    <row r="823" spans="1:15" ht="61.5" customHeight="1" x14ac:dyDescent="0.25">
      <c r="A823" s="8">
        <v>23</v>
      </c>
      <c r="B823" s="10" t="s">
        <v>119</v>
      </c>
      <c r="C823" s="24">
        <v>7306</v>
      </c>
      <c r="F823" s="10" t="s">
        <v>784</v>
      </c>
      <c r="G823" s="10">
        <v>957</v>
      </c>
      <c r="H823" s="24"/>
      <c r="J823" s="8">
        <v>22060010</v>
      </c>
      <c r="L823" s="10" t="str">
        <f>IFERROR(VLOOKUP(J823,'Produtos RA2018'!$C$2:$D$428,2,FALSE),"")</f>
        <v xml:space="preserve">ÁGUA-PÉ </v>
      </c>
      <c r="M823" s="10" t="str">
        <f t="shared" si="27"/>
        <v xml:space="preserve">ÁGUA-PÉ </v>
      </c>
      <c r="N823" s="8" t="s">
        <v>752</v>
      </c>
      <c r="O823" s="8">
        <f t="shared" si="29"/>
        <v>957</v>
      </c>
    </row>
    <row r="824" spans="1:15" ht="61.5" customHeight="1" x14ac:dyDescent="0.25">
      <c r="A824" s="8">
        <v>23</v>
      </c>
      <c r="B824" s="10" t="s">
        <v>119</v>
      </c>
      <c r="C824" s="24">
        <v>7306</v>
      </c>
      <c r="F824" s="10" t="s">
        <v>724</v>
      </c>
      <c r="G824" s="10">
        <v>958</v>
      </c>
      <c r="H824" s="24"/>
      <c r="J824" s="70">
        <v>23080011</v>
      </c>
      <c r="L824" s="10" t="str">
        <f>IFERROR(VLOOKUP(J824,'Produtos RA2018'!$C$2:$D$428,2,FALSE),"")</f>
        <v>BAGAÇO DE UVAS</v>
      </c>
      <c r="M824" s="10" t="str">
        <f t="shared" si="27"/>
        <v>BAGAÇO DE UVAS</v>
      </c>
      <c r="N824" s="8" t="s">
        <v>752</v>
      </c>
      <c r="O824" s="8">
        <f t="shared" si="29"/>
        <v>958</v>
      </c>
    </row>
    <row r="825" spans="1:15" ht="61.5" customHeight="1" x14ac:dyDescent="0.25">
      <c r="A825" s="8">
        <v>23</v>
      </c>
      <c r="B825" s="10" t="s">
        <v>119</v>
      </c>
      <c r="C825" s="24">
        <v>7306</v>
      </c>
      <c r="F825" s="10" t="s">
        <v>725</v>
      </c>
      <c r="G825" s="10">
        <v>959</v>
      </c>
      <c r="H825" s="24"/>
      <c r="J825" s="70">
        <v>23070011</v>
      </c>
      <c r="L825" s="10" t="str">
        <f>IFERROR(VLOOKUP(J825,'Produtos RA2018'!$C$2:$D$428,2,FALSE),"")</f>
        <v>BORRAS DE VINHO</v>
      </c>
      <c r="M825" s="10" t="str">
        <f t="shared" si="27"/>
        <v>BORRAS DE VINHO</v>
      </c>
      <c r="N825" s="8" t="s">
        <v>752</v>
      </c>
      <c r="O825" s="8">
        <f t="shared" si="29"/>
        <v>959</v>
      </c>
    </row>
    <row r="826" spans="1:15" ht="61.5" customHeight="1" x14ac:dyDescent="0.25">
      <c r="A826" s="8">
        <v>23</v>
      </c>
      <c r="B826" s="10" t="s">
        <v>119</v>
      </c>
      <c r="C826" s="24">
        <v>7306</v>
      </c>
      <c r="F826" s="10" t="s">
        <v>759</v>
      </c>
      <c r="G826" s="10">
        <v>960</v>
      </c>
      <c r="H826" s="24"/>
      <c r="J826" s="70">
        <v>200961</v>
      </c>
      <c r="L826" s="10" t="s">
        <v>753</v>
      </c>
      <c r="M826" s="10" t="str">
        <f t="shared" si="27"/>
        <v>SUMO (SUCO) DE UVA (INCLUINDO OS MOSTOS DE UVAS)</v>
      </c>
      <c r="N826" s="8" t="s">
        <v>752</v>
      </c>
      <c r="O826" s="8">
        <f t="shared" si="29"/>
        <v>960</v>
      </c>
    </row>
    <row r="827" spans="1:15" ht="61.5" customHeight="1" x14ac:dyDescent="0.25">
      <c r="A827" s="8">
        <v>23</v>
      </c>
      <c r="B827" s="10" t="s">
        <v>119</v>
      </c>
      <c r="C827" s="24">
        <v>7306</v>
      </c>
      <c r="F827" s="10" t="s">
        <v>726</v>
      </c>
      <c r="G827" s="10">
        <v>961</v>
      </c>
      <c r="H827" s="24"/>
      <c r="J827" s="70">
        <v>23070019</v>
      </c>
      <c r="L827" s="10" t="s">
        <v>726</v>
      </c>
      <c r="M827" s="10" t="str">
        <f t="shared" si="27"/>
        <v>BORRAS DE VINHO (EXCETO DE TEOR ALCOÓLICO TOTAL = &lt; 7,9% E DE TEOR, EM PESO, DE MATÉRIA SECA = &gt; 25%)</v>
      </c>
      <c r="N827" s="8" t="s">
        <v>752</v>
      </c>
      <c r="O827" s="8">
        <f t="shared" si="29"/>
        <v>961</v>
      </c>
    </row>
    <row r="828" spans="1:15" x14ac:dyDescent="0.25">
      <c r="A828" s="41">
        <v>23</v>
      </c>
      <c r="B828" s="42" t="s">
        <v>119</v>
      </c>
      <c r="C828" s="43">
        <v>7306</v>
      </c>
      <c r="D828" s="41"/>
      <c r="E828" s="41">
        <v>2214</v>
      </c>
      <c r="F828" s="42" t="s">
        <v>170</v>
      </c>
      <c r="G828" s="44" t="s">
        <v>473</v>
      </c>
      <c r="H828" s="24"/>
      <c r="L828" s="10" t="str">
        <f>IFERROR(VLOOKUP(J828,'Produtos RA2018'!$C$2:$D$428,2,FALSE),"")</f>
        <v/>
      </c>
      <c r="M828" s="10" t="str">
        <f t="shared" si="27"/>
        <v>DEVOLUÇÕES</v>
      </c>
      <c r="O828" s="8" t="str">
        <f t="shared" si="29"/>
        <v>PRDDEV</v>
      </c>
    </row>
    <row r="829" spans="1:15" x14ac:dyDescent="0.25">
      <c r="A829" s="41">
        <v>23</v>
      </c>
      <c r="B829" s="42" t="s">
        <v>119</v>
      </c>
      <c r="C829" s="43">
        <v>7306</v>
      </c>
      <c r="D829" s="41"/>
      <c r="E829" s="41">
        <v>2216</v>
      </c>
      <c r="F829" s="42" t="s">
        <v>484</v>
      </c>
      <c r="G829" s="44" t="s">
        <v>471</v>
      </c>
      <c r="H829" s="24"/>
      <c r="L829" s="10" t="str">
        <f>IFERROR(VLOOKUP(J829,'Produtos RA2018'!$C$2:$D$428,2,FALSE),"")</f>
        <v/>
      </c>
      <c r="M829" s="10" t="str">
        <f t="shared" si="27"/>
        <v>DESCONTOS e ABATIMENTOS</v>
      </c>
      <c r="O829" s="8" t="str">
        <f t="shared" si="29"/>
        <v>PRDABA</v>
      </c>
    </row>
    <row r="830" spans="1:15" x14ac:dyDescent="0.25">
      <c r="A830" s="41">
        <v>23</v>
      </c>
      <c r="B830" s="42" t="s">
        <v>119</v>
      </c>
      <c r="C830" s="43">
        <v>7306</v>
      </c>
      <c r="D830" s="41"/>
      <c r="E830" s="41">
        <v>2215</v>
      </c>
      <c r="F830" s="42" t="s">
        <v>485</v>
      </c>
      <c r="G830" s="44" t="s">
        <v>472</v>
      </c>
      <c r="H830" s="24"/>
      <c r="L830" s="10" t="str">
        <f>IFERROR(VLOOKUP(J830,'Produtos RA2018'!$C$2:$D$428,2,FALSE),"")</f>
        <v/>
      </c>
      <c r="M830" s="10" t="str">
        <f t="shared" si="27"/>
        <v>OUTROS DESCONTOS</v>
      </c>
      <c r="O830" s="8" t="str">
        <f t="shared" si="29"/>
        <v>PRDDES</v>
      </c>
    </row>
    <row r="831" spans="1:15" x14ac:dyDescent="0.25">
      <c r="A831" s="41">
        <v>23</v>
      </c>
      <c r="B831" s="42" t="s">
        <v>119</v>
      </c>
      <c r="C831" s="43">
        <v>7306</v>
      </c>
      <c r="D831" s="41"/>
      <c r="E831" s="41"/>
      <c r="F831" s="42" t="s">
        <v>486</v>
      </c>
      <c r="G831" s="45" t="s">
        <v>487</v>
      </c>
      <c r="H831" s="24"/>
      <c r="L831" s="10" t="str">
        <f>IFERROR(VLOOKUP(J831,'Produtos RA2018'!$C$2:$D$428,2,FALSE),"")</f>
        <v/>
      </c>
      <c r="M831" s="10" t="str">
        <f t="shared" si="27"/>
        <v>INDEMINIZAÇÕES DE SEGUROS</v>
      </c>
      <c r="O831" s="8" t="str">
        <f t="shared" si="29"/>
        <v>INDSEG</v>
      </c>
    </row>
    <row r="832" spans="1:15" ht="56.25" customHeight="1" x14ac:dyDescent="0.25">
      <c r="A832" s="41">
        <v>23</v>
      </c>
      <c r="B832" s="42" t="s">
        <v>119</v>
      </c>
      <c r="C832" s="43">
        <v>7306</v>
      </c>
      <c r="D832" s="41"/>
      <c r="E832" s="41"/>
      <c r="F832" s="42" t="s">
        <v>488</v>
      </c>
      <c r="G832" s="45" t="s">
        <v>489</v>
      </c>
      <c r="H832" s="24"/>
      <c r="L832" s="10" t="str">
        <f>IFERROR(VLOOKUP(J832,'Produtos RA2018'!$C$2:$D$428,2,FALSE),"")</f>
        <v/>
      </c>
      <c r="M832" s="10" t="str">
        <f t="shared" si="27"/>
        <v>SUBPRODUTOS</v>
      </c>
      <c r="O832" s="8" t="str">
        <f t="shared" si="29"/>
        <v>SUBPROD</v>
      </c>
    </row>
  </sheetData>
  <autoFilter ref="A1:O832" xr:uid="{00000000-0009-0000-0000-000003000000}"/>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1"/>
  <sheetViews>
    <sheetView tabSelected="1" topLeftCell="L1" workbookViewId="0">
      <selection activeCell="P2" sqref="P2:Q2"/>
    </sheetView>
  </sheetViews>
  <sheetFormatPr defaultColWidth="18.5703125" defaultRowHeight="15" x14ac:dyDescent="0.25"/>
  <cols>
    <col min="1" max="11" width="0" hidden="1" customWidth="1"/>
    <col min="19" max="19" width="18.5703125" style="77"/>
  </cols>
  <sheetData>
    <row r="1" spans="1:27" ht="54" customHeight="1" thickTop="1" thickBot="1" x14ac:dyDescent="0.3">
      <c r="A1" s="94" t="s">
        <v>768</v>
      </c>
      <c r="B1" s="95" t="s">
        <v>480</v>
      </c>
      <c r="C1" s="95" t="s">
        <v>481</v>
      </c>
      <c r="D1" s="95" t="s">
        <v>482</v>
      </c>
      <c r="E1" s="96" t="s">
        <v>483</v>
      </c>
      <c r="F1" s="96" t="s">
        <v>795</v>
      </c>
      <c r="G1" s="96" t="s">
        <v>137</v>
      </c>
      <c r="H1" s="97" t="s">
        <v>769</v>
      </c>
      <c r="I1" s="98" t="s">
        <v>770</v>
      </c>
      <c r="J1" s="99" t="s">
        <v>771</v>
      </c>
      <c r="K1" s="100" t="s">
        <v>772</v>
      </c>
      <c r="L1" s="133" t="s">
        <v>760</v>
      </c>
      <c r="M1" s="134" t="s">
        <v>761</v>
      </c>
      <c r="N1" s="134" t="s">
        <v>755</v>
      </c>
      <c r="O1" s="134" t="s">
        <v>773</v>
      </c>
      <c r="P1" s="133" t="s">
        <v>774</v>
      </c>
      <c r="Q1" s="133" t="s">
        <v>775</v>
      </c>
      <c r="R1" s="135" t="s">
        <v>781</v>
      </c>
      <c r="S1" s="134" t="s">
        <v>470</v>
      </c>
      <c r="T1" s="134" t="s">
        <v>780</v>
      </c>
      <c r="U1" s="134" t="s">
        <v>762</v>
      </c>
      <c r="V1" s="136" t="s">
        <v>794</v>
      </c>
      <c r="W1" s="136" t="s">
        <v>763</v>
      </c>
      <c r="X1" s="136" t="s">
        <v>764</v>
      </c>
      <c r="Y1" s="134" t="s">
        <v>765</v>
      </c>
      <c r="Z1" s="134" t="s">
        <v>766</v>
      </c>
      <c r="AA1" s="134" t="s">
        <v>767</v>
      </c>
    </row>
    <row r="2" spans="1:27" ht="16.5" thickTop="1" thickBot="1" x14ac:dyDescent="0.3">
      <c r="A2" s="102" t="str">
        <f t="shared" ref="A2" si="0">IF(L2="","",L2)</f>
        <v/>
      </c>
      <c r="B2" s="102" t="str">
        <f>IF(M2="","",M2)</f>
        <v/>
      </c>
      <c r="C2" s="40" t="str">
        <f>IFERROR(IF(P2="","",(VLOOKUP(P2,Lista_Setores!$A$2:$H$33,8,FALSE))),"NÃO EXISTE CODIGO")</f>
        <v/>
      </c>
      <c r="D2" s="38" t="str">
        <f>IFERROR(IF(Q2="","",(VLOOKUP(Q2,Lista_Produtos!$M$2:$O$832,3,FALSE))),"NÃO EXISTE CODIGO")</f>
        <v/>
      </c>
      <c r="E2" s="38" t="str">
        <f>IFERROR(IF(U2="","",(VLOOKUP(U2,'Lista Origem'!$B$3:$I$5,8,FALSE))),"NÃO EXISTE CODIGO")</f>
        <v/>
      </c>
      <c r="F2" s="38" t="str">
        <f>IF(Tabela13[[#This Row],[Indicação Área]]="","",ROUND(Tabela13[[#This Row],[Indicação Área]],3))</f>
        <v/>
      </c>
      <c r="G2" s="101" t="str">
        <f>IFERROR(IF(S2="","",(VLOOKUP(S2,'Lista Tipo de Certificação'!$B$2:$D$10,3,FALSE))),"NÃO EXISTE CODIGO")</f>
        <v/>
      </c>
      <c r="H2" s="103">
        <f t="shared" ref="H2:H10" si="1">ROUND(IF(W2="",0,W2),3)</f>
        <v>0</v>
      </c>
      <c r="I2" s="103">
        <f>ROUND(IF(X2="",0,X2),3)</f>
        <v>0</v>
      </c>
      <c r="J2" s="103">
        <f t="shared" ref="J2" si="2">ROUND(IF(Y2="",0,Y2),3)</f>
        <v>0</v>
      </c>
      <c r="K2" s="103">
        <f t="shared" ref="K2" si="3">ROUND(IF(Z2="",0,Z2),3)</f>
        <v>0</v>
      </c>
      <c r="L2" s="127"/>
      <c r="M2" s="127"/>
      <c r="N2" s="127" t="str">
        <f>IF(Tabela13[[#This Row],[Setor de Entregas]]="","",Tabela13[[#This Row],[setor]])</f>
        <v/>
      </c>
      <c r="O2" s="128" t="str">
        <f>IF(Tabela13[[#This Row],[Produto Entregue]]="","",Tabela13[[#This Row],[produto]])</f>
        <v/>
      </c>
      <c r="P2" s="37"/>
      <c r="Q2" s="88"/>
      <c r="R2" s="128" t="str">
        <f>IF(Tabela13[[#This Row],[Tipo de Certificação]]="","",Tabela13[[#This Row],[tipoCertificacao]])</f>
        <v/>
      </c>
      <c r="S2" s="38"/>
      <c r="T2" s="128" t="str">
        <f>IF(Tabela13[[#This Row],[Origem das Entregas]]="","",Tabela13[[#This Row],[origem]])</f>
        <v/>
      </c>
      <c r="U2" s="39"/>
      <c r="V2" s="39"/>
      <c r="W2" s="129"/>
      <c r="X2" s="129"/>
      <c r="Y2" s="129"/>
      <c r="Z2" s="39"/>
      <c r="AA2" s="39"/>
    </row>
    <row r="3" spans="1:27" ht="16.5" thickTop="1" thickBot="1" x14ac:dyDescent="0.3">
      <c r="A3" s="102" t="str">
        <f t="shared" ref="A3:A8" si="4">IF(L3="","",L3)</f>
        <v/>
      </c>
      <c r="B3" s="102" t="str">
        <f t="shared" ref="B3:B8" si="5">IF(M3="","",M3)</f>
        <v/>
      </c>
      <c r="C3" s="40" t="str">
        <f>IFERROR(IF(P3="","",(VLOOKUP(P3,Lista_Setores!$A$2:$H$33,8,FALSE))),"NÃO EXISTE CODIGO")</f>
        <v/>
      </c>
      <c r="D3" s="38" t="str">
        <f>IFERROR(IF(Q3="","",(VLOOKUP(Q3,Lista_Produtos!$M$2:$O$832,3,FALSE))),"NÃO EXISTE CODIGO")</f>
        <v/>
      </c>
      <c r="E3" s="38" t="str">
        <f>IFERROR(IF(U3="","",(VLOOKUP(U3,'Lista Origem'!$B$3:$I$5,8,FALSE))),"NÃO EXISTE CODIGO")</f>
        <v/>
      </c>
      <c r="F3" s="38" t="str">
        <f>IF(Tabela13[[#This Row],[Indicação Área]]="","",ROUND(Tabela13[[#This Row],[Indicação Área]],3))</f>
        <v/>
      </c>
      <c r="G3" s="101" t="str">
        <f>IFERROR(IF(S3="","",(VLOOKUP(S3,'Lista Tipo de Certificação'!$B$2:$D$10,3,FALSE))),"NÃO EXISTE CODIGO")</f>
        <v/>
      </c>
      <c r="H3" s="103">
        <f t="shared" si="1"/>
        <v>0</v>
      </c>
      <c r="I3" s="103">
        <f t="shared" ref="I3:I10" si="6">ROUND(IF(X3="",0,X3),3)</f>
        <v>0</v>
      </c>
      <c r="J3" s="103">
        <f t="shared" ref="J3:J8" si="7">ROUND(IF(Y3="",0,Y3),3)</f>
        <v>0</v>
      </c>
      <c r="K3" s="103">
        <f t="shared" ref="K3:K8" si="8">ROUND(IF(Z3="",0,Z3),3)</f>
        <v>0</v>
      </c>
      <c r="L3" s="127"/>
      <c r="M3" s="127"/>
      <c r="N3" s="127" t="str">
        <f>IF(Tabela13[[#This Row],[Setor de Entregas]]="","",Tabela13[[#This Row],[setor]])</f>
        <v/>
      </c>
      <c r="O3" s="128" t="str">
        <f>IF(Tabela13[[#This Row],[Produto Entregue]]="","",Tabela13[[#This Row],[produto]])</f>
        <v/>
      </c>
      <c r="P3" s="37"/>
      <c r="Q3" s="37"/>
      <c r="R3" s="128" t="str">
        <f>IF(Tabela13[[#This Row],[Tipo de Certificação]]="","",Tabela13[[#This Row],[tipoCertificacao]])</f>
        <v/>
      </c>
      <c r="S3" s="38"/>
      <c r="T3" s="128" t="str">
        <f>IF(Tabela13[[#This Row],[Origem das Entregas]]="","",Tabela13[[#This Row],[origem]])</f>
        <v/>
      </c>
      <c r="U3" s="39"/>
      <c r="V3" s="39"/>
      <c r="W3" s="129"/>
      <c r="X3" s="129"/>
      <c r="Y3" s="129"/>
      <c r="Z3" s="39"/>
      <c r="AA3" s="39"/>
    </row>
    <row r="4" spans="1:27" ht="16.5" thickTop="1" thickBot="1" x14ac:dyDescent="0.3">
      <c r="A4" s="102" t="str">
        <f t="shared" si="4"/>
        <v/>
      </c>
      <c r="B4" s="102" t="str">
        <f t="shared" si="5"/>
        <v/>
      </c>
      <c r="C4" s="40" t="str">
        <f>IFERROR(IF(P4="","",(VLOOKUP(P4,Lista_Setores!$A$2:$H$33,8,FALSE))),"NÃO EXISTE CODIGO")</f>
        <v/>
      </c>
      <c r="D4" s="38" t="str">
        <f>IFERROR(IF(Q4="","",(VLOOKUP(Q4,Lista_Produtos!$M$2:$O$832,3,FALSE))),"NÃO EXISTE CODIGO")</f>
        <v/>
      </c>
      <c r="E4" s="38" t="str">
        <f>IFERROR(IF(U4="","",(VLOOKUP(U4,'Lista Origem'!$B$3:$I$5,8,FALSE))),"NÃO EXISTE CODIGO")</f>
        <v/>
      </c>
      <c r="F4" s="38" t="str">
        <f>IF(Tabela13[[#This Row],[Indicação Área]]="","",ROUND(Tabela13[[#This Row],[Indicação Área]],3))</f>
        <v/>
      </c>
      <c r="G4" s="101" t="str">
        <f>IFERROR(IF(S4="","",(VLOOKUP(S4,'Lista Tipo de Certificação'!$B$2:$D$10,3,FALSE))),"NÃO EXISTE CODIGO")</f>
        <v/>
      </c>
      <c r="H4" s="103">
        <f t="shared" si="1"/>
        <v>0</v>
      </c>
      <c r="I4" s="103">
        <f t="shared" si="6"/>
        <v>0</v>
      </c>
      <c r="J4" s="103">
        <f t="shared" si="7"/>
        <v>0</v>
      </c>
      <c r="K4" s="103">
        <f t="shared" si="8"/>
        <v>0</v>
      </c>
      <c r="L4" s="130"/>
      <c r="M4" s="130"/>
      <c r="N4" s="127" t="str">
        <f>IF(Tabela13[[#This Row],[Setor de Entregas]]="","",Tabela13[[#This Row],[setor]])</f>
        <v/>
      </c>
      <c r="O4" s="128" t="str">
        <f>IF(Tabela13[[#This Row],[Produto Entregue]]="","",Tabela13[[#This Row],[produto]])</f>
        <v/>
      </c>
      <c r="P4" s="88"/>
      <c r="Q4" s="88"/>
      <c r="R4" s="128" t="str">
        <f>IF(Tabela13[[#This Row],[Tipo de Certificação]]="","",Tabela13[[#This Row],[tipoCertificacao]])</f>
        <v/>
      </c>
      <c r="S4" s="38"/>
      <c r="T4" s="128" t="str">
        <f>IF(Tabela13[[#This Row],[Origem das Entregas]]="","",Tabela13[[#This Row],[origem]])</f>
        <v/>
      </c>
      <c r="U4" s="87"/>
      <c r="V4" s="87"/>
      <c r="W4" s="129"/>
      <c r="X4" s="129"/>
      <c r="Y4" s="129"/>
      <c r="Z4" s="39"/>
      <c r="AA4" s="87"/>
    </row>
    <row r="5" spans="1:27" ht="16.5" thickTop="1" thickBot="1" x14ac:dyDescent="0.3">
      <c r="A5" s="102" t="str">
        <f t="shared" si="4"/>
        <v/>
      </c>
      <c r="B5" s="102" t="str">
        <f t="shared" si="5"/>
        <v/>
      </c>
      <c r="C5" s="40" t="str">
        <f>IFERROR(IF(P5="","",(VLOOKUP(P5,Lista_Setores!$A$2:$H$33,8,FALSE))),"NÃO EXISTE CODIGO")</f>
        <v/>
      </c>
      <c r="D5" s="38" t="str">
        <f>IFERROR(IF(Q5="","",(VLOOKUP(Q5,Lista_Produtos!$M$2:$O$832,3,FALSE))),"NÃO EXISTE CODIGO")</f>
        <v/>
      </c>
      <c r="E5" s="38" t="str">
        <f>IFERROR(IF(U5="","",(VLOOKUP(U5,'Lista Origem'!$B$3:$I$5,8,FALSE))),"NÃO EXISTE CODIGO")</f>
        <v/>
      </c>
      <c r="F5" s="38" t="str">
        <f>IF(Tabela13[[#This Row],[Indicação Área]]="","",ROUND(Tabela13[[#This Row],[Indicação Área]],3))</f>
        <v/>
      </c>
      <c r="G5" s="101" t="str">
        <f>IFERROR(IF(S5="","",(VLOOKUP(S5,'Lista Tipo de Certificação'!$B$2:$D$10,3,FALSE))),"NÃO EXISTE CODIGO")</f>
        <v/>
      </c>
      <c r="H5" s="103">
        <f t="shared" si="1"/>
        <v>0</v>
      </c>
      <c r="I5" s="103">
        <f t="shared" si="6"/>
        <v>0</v>
      </c>
      <c r="J5" s="103">
        <f t="shared" si="7"/>
        <v>0</v>
      </c>
      <c r="K5" s="103">
        <f t="shared" si="8"/>
        <v>0</v>
      </c>
      <c r="L5" s="130"/>
      <c r="M5" s="130"/>
      <c r="N5" s="127" t="str">
        <f>IF(Tabela13[[#This Row],[Setor de Entregas]]="","",Tabela13[[#This Row],[setor]])</f>
        <v/>
      </c>
      <c r="O5" s="128" t="str">
        <f>IF(Tabela13[[#This Row],[Produto Entregue]]="","",Tabela13[[#This Row],[produto]])</f>
        <v/>
      </c>
      <c r="P5" s="88"/>
      <c r="Q5" s="88"/>
      <c r="R5" s="128" t="str">
        <f>IF(Tabela13[[#This Row],[Tipo de Certificação]]="","",Tabela13[[#This Row],[tipoCertificacao]])</f>
        <v/>
      </c>
      <c r="S5" s="38"/>
      <c r="T5" s="128" t="str">
        <f>IF(Tabela13[[#This Row],[Origem das Entregas]]="","",Tabela13[[#This Row],[origem]])</f>
        <v/>
      </c>
      <c r="U5" s="87"/>
      <c r="V5" s="87"/>
      <c r="W5" s="129"/>
      <c r="X5" s="129"/>
      <c r="Y5" s="129"/>
      <c r="Z5" s="39"/>
      <c r="AA5" s="87"/>
    </row>
    <row r="6" spans="1:27" ht="16.5" thickTop="1" thickBot="1" x14ac:dyDescent="0.3">
      <c r="A6" s="102" t="str">
        <f t="shared" si="4"/>
        <v/>
      </c>
      <c r="B6" s="102" t="str">
        <f t="shared" si="5"/>
        <v/>
      </c>
      <c r="C6" s="40" t="str">
        <f>IFERROR(IF(P6="","",(VLOOKUP(P6,Lista_Setores!$A$2:$H$33,8,FALSE))),"NÃO EXISTE CODIGO")</f>
        <v/>
      </c>
      <c r="D6" s="38" t="str">
        <f>IFERROR(IF(Q6="","",(VLOOKUP(Q6,Lista_Produtos!$M$2:$O$832,3,FALSE))),"NÃO EXISTE CODIGO")</f>
        <v/>
      </c>
      <c r="E6" s="38" t="str">
        <f>IFERROR(IF(U6="","",(VLOOKUP(U6,'Lista Origem'!$B$3:$I$5,8,FALSE))),"NÃO EXISTE CODIGO")</f>
        <v/>
      </c>
      <c r="F6" s="38" t="str">
        <f>IF(Tabela13[[#This Row],[Indicação Área]]="","",ROUND(Tabela13[[#This Row],[Indicação Área]],3))</f>
        <v/>
      </c>
      <c r="G6" s="101" t="str">
        <f>IFERROR(IF(S6="","",(VLOOKUP(S6,'Lista Tipo de Certificação'!$B$2:$D$10,3,FALSE))),"NÃO EXISTE CODIGO")</f>
        <v/>
      </c>
      <c r="H6" s="103">
        <f t="shared" si="1"/>
        <v>0</v>
      </c>
      <c r="I6" s="103">
        <f t="shared" si="6"/>
        <v>0</v>
      </c>
      <c r="J6" s="103">
        <f t="shared" si="7"/>
        <v>0</v>
      </c>
      <c r="K6" s="103">
        <f t="shared" si="8"/>
        <v>0</v>
      </c>
      <c r="L6" s="130"/>
      <c r="M6" s="130"/>
      <c r="N6" s="127" t="str">
        <f>IF(Tabela13[[#This Row],[Setor de Entregas]]="","",Tabela13[[#This Row],[setor]])</f>
        <v/>
      </c>
      <c r="O6" s="128" t="str">
        <f>IF(Tabela13[[#This Row],[Produto Entregue]]="","",Tabela13[[#This Row],[produto]])</f>
        <v/>
      </c>
      <c r="P6" s="88"/>
      <c r="Q6" s="88"/>
      <c r="R6" s="128" t="str">
        <f>IF(Tabela13[[#This Row],[Tipo de Certificação]]="","",Tabela13[[#This Row],[tipoCertificacao]])</f>
        <v/>
      </c>
      <c r="S6" s="38"/>
      <c r="T6" s="128" t="str">
        <f>IF(Tabela13[[#This Row],[Origem das Entregas]]="","",Tabela13[[#This Row],[origem]])</f>
        <v/>
      </c>
      <c r="U6" s="87"/>
      <c r="V6" s="87"/>
      <c r="W6" s="129"/>
      <c r="X6" s="129"/>
      <c r="Y6" s="129"/>
      <c r="Z6" s="39"/>
      <c r="AA6" s="87"/>
    </row>
    <row r="7" spans="1:27" ht="16.5" thickTop="1" thickBot="1" x14ac:dyDescent="0.3">
      <c r="A7" s="102" t="str">
        <f t="shared" si="4"/>
        <v/>
      </c>
      <c r="B7" s="102" t="str">
        <f t="shared" si="5"/>
        <v/>
      </c>
      <c r="C7" s="40" t="str">
        <f>IFERROR(IF(P7="","",(VLOOKUP(P7,Lista_Setores!$A$2:$H$33,8,FALSE))),"NÃO EXISTE CODIGO")</f>
        <v/>
      </c>
      <c r="D7" s="38" t="str">
        <f>IFERROR(IF(Q7="","",(VLOOKUP(Q7,Lista_Produtos!$M$2:$O$832,3,FALSE))),"NÃO EXISTE CODIGO")</f>
        <v/>
      </c>
      <c r="E7" s="38" t="str">
        <f>IFERROR(IF(U7="","",(VLOOKUP(U7,'Lista Origem'!$B$3:$I$5,8,FALSE))),"NÃO EXISTE CODIGO")</f>
        <v/>
      </c>
      <c r="F7" s="38" t="str">
        <f>IF(Tabela13[[#This Row],[Indicação Área]]="","",ROUND(Tabela13[[#This Row],[Indicação Área]],3))</f>
        <v/>
      </c>
      <c r="G7" s="101" t="str">
        <f>IFERROR(IF(S7="","",(VLOOKUP(S7,'Lista Tipo de Certificação'!$B$2:$D$10,3,FALSE))),"NÃO EXISTE CODIGO")</f>
        <v/>
      </c>
      <c r="H7" s="103">
        <f t="shared" si="1"/>
        <v>0</v>
      </c>
      <c r="I7" s="103">
        <f t="shared" si="6"/>
        <v>0</v>
      </c>
      <c r="J7" s="103">
        <f t="shared" si="7"/>
        <v>0</v>
      </c>
      <c r="K7" s="103">
        <f t="shared" si="8"/>
        <v>0</v>
      </c>
      <c r="L7" s="130"/>
      <c r="M7" s="130"/>
      <c r="N7" s="127" t="str">
        <f>IF(Tabela13[[#This Row],[Setor de Entregas]]="","",Tabela13[[#This Row],[setor]])</f>
        <v/>
      </c>
      <c r="O7" s="128" t="str">
        <f>IF(Tabela13[[#This Row],[Produto Entregue]]="","",Tabela13[[#This Row],[produto]])</f>
        <v/>
      </c>
      <c r="P7" s="88"/>
      <c r="Q7" s="88"/>
      <c r="R7" s="128" t="str">
        <f>IF(Tabela13[[#This Row],[Tipo de Certificação]]="","",Tabela13[[#This Row],[tipoCertificacao]])</f>
        <v/>
      </c>
      <c r="S7" s="38"/>
      <c r="T7" s="128" t="str">
        <f>IF(Tabela13[[#This Row],[Origem das Entregas]]="","",Tabela13[[#This Row],[origem]])</f>
        <v/>
      </c>
      <c r="U7" s="87"/>
      <c r="V7" s="87"/>
      <c r="W7" s="129"/>
      <c r="X7" s="129"/>
      <c r="Y7" s="129"/>
      <c r="Z7" s="39"/>
      <c r="AA7" s="87"/>
    </row>
    <row r="8" spans="1:27" ht="16.5" thickTop="1" thickBot="1" x14ac:dyDescent="0.3">
      <c r="A8" s="102" t="str">
        <f t="shared" si="4"/>
        <v/>
      </c>
      <c r="B8" s="102" t="str">
        <f t="shared" si="5"/>
        <v/>
      </c>
      <c r="C8" s="40" t="str">
        <f>IFERROR(IF(P8="","",(VLOOKUP(P8,Lista_Setores!$A$2:$H$33,8,FALSE))),"NÃO EXISTE CODIGO")</f>
        <v/>
      </c>
      <c r="D8" s="38" t="str">
        <f>IFERROR(IF(Q8="","",(VLOOKUP(Q8,Lista_Produtos!$M$2:$O$832,3,FALSE))),"NÃO EXISTE CODIGO")</f>
        <v/>
      </c>
      <c r="E8" s="38" t="str">
        <f>IFERROR(IF(U8="","",(VLOOKUP(U8,'Lista Origem'!$B$3:$I$5,8,FALSE))),"NÃO EXISTE CODIGO")</f>
        <v/>
      </c>
      <c r="F8" s="38" t="str">
        <f>IF(Tabela13[[#This Row],[Indicação Área]]="","",ROUND(Tabela13[[#This Row],[Indicação Área]],3))</f>
        <v/>
      </c>
      <c r="G8" s="101" t="str">
        <f>IFERROR(IF(S8="","",(VLOOKUP(S8,'Lista Tipo de Certificação'!$B$2:$D$10,3,FALSE))),"NÃO EXISTE CODIGO")</f>
        <v/>
      </c>
      <c r="H8" s="103">
        <f t="shared" si="1"/>
        <v>0</v>
      </c>
      <c r="I8" s="103">
        <f t="shared" si="6"/>
        <v>0</v>
      </c>
      <c r="J8" s="103">
        <f t="shared" si="7"/>
        <v>0</v>
      </c>
      <c r="K8" s="103">
        <f t="shared" si="8"/>
        <v>0</v>
      </c>
      <c r="L8" s="130"/>
      <c r="M8" s="130"/>
      <c r="N8" s="127" t="str">
        <f>IF(Tabela13[[#This Row],[Setor de Entregas]]="","",Tabela13[[#This Row],[setor]])</f>
        <v/>
      </c>
      <c r="O8" s="128" t="str">
        <f>IF(Tabela13[[#This Row],[Produto Entregue]]="","",Tabela13[[#This Row],[produto]])</f>
        <v/>
      </c>
      <c r="P8" s="88"/>
      <c r="Q8" s="88"/>
      <c r="R8" s="128" t="str">
        <f>IF(Tabela13[[#This Row],[Tipo de Certificação]]="","",Tabela13[[#This Row],[tipoCertificacao]])</f>
        <v/>
      </c>
      <c r="S8" s="38"/>
      <c r="T8" s="128" t="str">
        <f>IF(Tabela13[[#This Row],[Origem das Entregas]]="","",Tabela13[[#This Row],[origem]])</f>
        <v/>
      </c>
      <c r="U8" s="87"/>
      <c r="V8" s="87"/>
      <c r="W8" s="129"/>
      <c r="X8" s="129"/>
      <c r="Y8" s="129"/>
      <c r="Z8" s="39"/>
      <c r="AA8" s="87"/>
    </row>
    <row r="9" spans="1:27" ht="16.5" thickTop="1" thickBot="1" x14ac:dyDescent="0.3">
      <c r="A9" s="104" t="str">
        <f>IF(L9="","",L9)</f>
        <v/>
      </c>
      <c r="B9" s="105" t="str">
        <f>IF(M9="","",M9)</f>
        <v/>
      </c>
      <c r="C9" s="106" t="str">
        <f>IFERROR(IF(P9="","",(VLOOKUP(P9,Lista_Setores!$A$2:$H$33,8,FALSE))),"NÃO EXISTE CODIGO")</f>
        <v/>
      </c>
      <c r="D9" s="107" t="str">
        <f>IFERROR(IF(Q9="","",(VLOOKUP(Q9,Lista_Produtos!$M$2:$O$832,3,FALSE))),"NÃO EXISTE CODIGO")</f>
        <v/>
      </c>
      <c r="E9" s="108" t="str">
        <f>IFERROR(IF(U9="","",(VLOOKUP(U9,'Lista Origem'!$B$3:$I$5,8,FALSE))),"NÃO EXISTE CODIGO")</f>
        <v/>
      </c>
      <c r="F9" s="126" t="str">
        <f>IF(Tabela13[[#This Row],[Indicação Área]]="","",ROUND(Tabela13[[#This Row],[Indicação Área]],3))</f>
        <v/>
      </c>
      <c r="G9" s="109" t="str">
        <f>IFERROR(IF(S9="","",(VLOOKUP(S9,'Lista Tipo de Certificação'!$B$2:$D$10,3,FALSE))),"NÃO EXISTE CODIGO")</f>
        <v/>
      </c>
      <c r="H9" s="103">
        <f t="shared" si="1"/>
        <v>0</v>
      </c>
      <c r="I9" s="103">
        <f t="shared" si="6"/>
        <v>0</v>
      </c>
      <c r="J9" s="110">
        <f t="shared" ref="J9:K10" si="9">ROUND(IF(Y9="",0,Y9),3)</f>
        <v>0</v>
      </c>
      <c r="K9" s="111">
        <f t="shared" si="9"/>
        <v>0</v>
      </c>
      <c r="L9" s="131"/>
      <c r="M9" s="131"/>
      <c r="N9" s="131" t="str">
        <f>IF(Tabela13[[#This Row],[Setor de Entregas]]="","",Tabela13[[#This Row],[setor]])</f>
        <v/>
      </c>
      <c r="O9" s="113" t="str">
        <f>IF(Tabela13[[#This Row],[Produto Entregue]]="","",Tabela13[[#This Row],[produto]])</f>
        <v/>
      </c>
      <c r="P9" s="112"/>
      <c r="Q9" s="112"/>
      <c r="R9" s="113" t="str">
        <f>IF(Tabela13[[#This Row],[Tipo de Certificação]]="","",Tabela13[[#This Row],[tipoCertificacao]])</f>
        <v/>
      </c>
      <c r="S9" s="132"/>
      <c r="T9" s="114" t="str">
        <f>IF(Tabela13[[#This Row],[Origem das Entregas]]="","",Tabela13[[#This Row],[origem]])</f>
        <v/>
      </c>
      <c r="U9" s="117"/>
      <c r="V9" s="117"/>
      <c r="W9" s="115"/>
      <c r="X9" s="115"/>
      <c r="Y9" s="116"/>
      <c r="Z9" s="117"/>
      <c r="AA9" s="87"/>
    </row>
    <row r="10" spans="1:27" ht="16.5" thickTop="1" thickBot="1" x14ac:dyDescent="0.3">
      <c r="A10" s="118" t="str">
        <f>IF(L10="","",L10)</f>
        <v/>
      </c>
      <c r="B10" s="119" t="str">
        <f>IF(M10="","",M10)</f>
        <v/>
      </c>
      <c r="C10" s="120" t="str">
        <f>IFERROR(IF(P10="","",(VLOOKUP(P10,Lista_Setores!$A$2:$H$33,8,FALSE))),"NÃO EXISTE CODIGO")</f>
        <v/>
      </c>
      <c r="D10" s="121" t="str">
        <f>IFERROR(IF(Q10="","",(VLOOKUP(Q10,Lista_Produtos!$M$2:$O$832,3,FALSE))),"NÃO EXISTE CODIGO")</f>
        <v/>
      </c>
      <c r="E10" s="122" t="str">
        <f>IFERROR(IF(U10="","",(VLOOKUP(U10,'Lista Origem'!$B$3:$I$5,8,FALSE))),"NÃO EXISTE CODIGO")</f>
        <v/>
      </c>
      <c r="F10" s="126" t="str">
        <f>IF(Tabela13[[#This Row],[Indicação Área]]="","",ROUND(Tabela13[[#This Row],[Indicação Área]],3))</f>
        <v/>
      </c>
      <c r="G10" s="123" t="str">
        <f>IFERROR(IF(S10="","",(VLOOKUP(S10,'Lista Tipo de Certificação'!$B$2:$D$10,3,FALSE))),"NÃO EXISTE CODIGO")</f>
        <v/>
      </c>
      <c r="H10" s="103">
        <f t="shared" si="1"/>
        <v>0</v>
      </c>
      <c r="I10" s="103">
        <f t="shared" si="6"/>
        <v>0</v>
      </c>
      <c r="J10" s="124">
        <f t="shared" si="9"/>
        <v>0</v>
      </c>
      <c r="K10" s="125">
        <f t="shared" si="9"/>
        <v>0</v>
      </c>
      <c r="L10" s="131"/>
      <c r="M10" s="131"/>
      <c r="N10" s="131" t="str">
        <f>IF(Tabela13[[#This Row],[Setor de Entregas]]="","",Tabela13[[#This Row],[setor]])</f>
        <v/>
      </c>
      <c r="O10" s="113" t="str">
        <f>IF(Tabela13[[#This Row],[Produto Entregue]]="","",Tabela13[[#This Row],[produto]])</f>
        <v/>
      </c>
      <c r="P10" s="112"/>
      <c r="Q10" s="112"/>
      <c r="R10" s="113" t="str">
        <f>IF(Tabela13[[#This Row],[Tipo de Certificação]]="","",Tabela13[[#This Row],[tipoCertificacao]])</f>
        <v/>
      </c>
      <c r="S10" s="132"/>
      <c r="T10" s="114" t="str">
        <f>IF(Tabela13[[#This Row],[Origem das Entregas]]="","",Tabela13[[#This Row],[origem]])</f>
        <v/>
      </c>
      <c r="U10" s="117"/>
      <c r="V10" s="117"/>
      <c r="W10" s="115"/>
      <c r="X10" s="115"/>
      <c r="Y10" s="116"/>
      <c r="Z10" s="117"/>
      <c r="AA10" s="117"/>
    </row>
    <row r="11" spans="1:27" ht="15.75" thickTop="1" x14ac:dyDescent="0.25"/>
  </sheetData>
  <conditionalFormatting sqref="O2:O10">
    <cfRule type="containsText" dxfId="32" priority="3" operator="containsText" text="NÃO EXISTE CODIGO">
      <formula>NOT(ISERROR(SEARCH("NÃO EXISTE CODIGO",O2)))</formula>
    </cfRule>
  </conditionalFormatting>
  <conditionalFormatting sqref="R2:R10">
    <cfRule type="containsText" dxfId="31" priority="2" operator="containsText" text="NÃO EXISTE CODIGO">
      <formula>NOT(ISERROR(SEARCH("NÃO EXISTE CODIGO",R2)))</formula>
    </cfRule>
  </conditionalFormatting>
  <conditionalFormatting sqref="T2:T10">
    <cfRule type="containsText" dxfId="30" priority="1" operator="containsText" text="NÃO EXISTE CODIGO">
      <formula>NOT(ISERROR(SEARCH("NÃO EXISTE CODIGO",T2)))</formula>
    </cfRule>
  </conditionalFormatting>
  <dataValidations count="1">
    <dataValidation type="list" allowBlank="1" showInputMessage="1" showErrorMessage="1" sqref="Q2:Q10" xr:uid="{00000000-0002-0000-0400-000000000000}">
      <formula1>INDIRECT(P2)</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'Lista Origem'!$B$3:$B$5</xm:f>
          </x14:formula1>
          <xm:sqref>U2:U10</xm:sqref>
        </x14:dataValidation>
        <x14:dataValidation type="list" allowBlank="1" showInputMessage="1" showErrorMessage="1" xr:uid="{00000000-0002-0000-0400-000002000000}">
          <x14:formula1>
            <xm:f>Lista_Setores!$A$2:$A$33</xm:f>
          </x14:formula1>
          <xm:sqref>P2:P10</xm:sqref>
        </x14:dataValidation>
        <x14:dataValidation type="list" allowBlank="1" showInputMessage="1" showErrorMessage="1" xr:uid="{00000000-0002-0000-0400-000003000000}">
          <x14:formula1>
            <xm:f>'Lista Tipo de Certificação'!$B$2:$B$10</xm:f>
          </x14:formula1>
          <xm:sqref>S2:S10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9"/>
  <sheetViews>
    <sheetView topLeftCell="A196" workbookViewId="0">
      <selection activeCell="B200" sqref="B200"/>
    </sheetView>
  </sheetViews>
  <sheetFormatPr defaultRowHeight="15" x14ac:dyDescent="0.25"/>
  <cols>
    <col min="1" max="1" width="40.7109375" customWidth="1"/>
    <col min="2" max="2" width="28.28515625" customWidth="1"/>
    <col min="3" max="3" width="12.7109375" style="69" customWidth="1"/>
    <col min="4" max="4" width="44.7109375" customWidth="1"/>
    <col min="5" max="5" width="34.5703125" customWidth="1"/>
    <col min="6" max="6" width="11" bestFit="1" customWidth="1"/>
  </cols>
  <sheetData>
    <row r="1" spans="1:6" x14ac:dyDescent="0.25">
      <c r="A1" s="51" t="s">
        <v>505</v>
      </c>
      <c r="B1" s="51"/>
      <c r="C1" s="60" t="s">
        <v>506</v>
      </c>
      <c r="D1" s="52" t="s">
        <v>507</v>
      </c>
    </row>
    <row r="2" spans="1:6" ht="53.25" customHeight="1" x14ac:dyDescent="0.25">
      <c r="A2" s="48" t="s">
        <v>496</v>
      </c>
      <c r="B2" s="48" t="e">
        <f>VLOOKUP(D2,'[1]Produto Producao'!$B$2:$B$409,1,FALSE)</f>
        <v>#N/A</v>
      </c>
      <c r="C2" s="61">
        <v>170220</v>
      </c>
      <c r="D2" s="49" t="s">
        <v>508</v>
      </c>
      <c r="F2" t="e">
        <f>VLOOKUP(C2,Lista_Produtos!$J$2:$J$822,1,FALSE)</f>
        <v>#N/A</v>
      </c>
    </row>
    <row r="3" spans="1:6" ht="53.25" customHeight="1" x14ac:dyDescent="0.25">
      <c r="A3" s="48" t="s">
        <v>496</v>
      </c>
      <c r="B3" s="48" t="e">
        <f>VLOOKUP(D3,'[1]Produto Producao'!$B$2:$B$409,1,FALSE)</f>
        <v>#N/A</v>
      </c>
      <c r="C3" s="61">
        <v>1701</v>
      </c>
      <c r="D3" s="49" t="s">
        <v>509</v>
      </c>
      <c r="F3" t="e">
        <f>VLOOKUP(C3,Lista_Produtos!$J$2:$J$822,1,FALSE)</f>
        <v>#N/A</v>
      </c>
    </row>
    <row r="4" spans="1:6" ht="53.25" customHeight="1" x14ac:dyDescent="0.25">
      <c r="A4" s="48" t="s">
        <v>496</v>
      </c>
      <c r="B4" s="48" t="e">
        <f>VLOOKUP(D4,'[1]Produto Producao'!$B$2:$B$409,1,FALSE)</f>
        <v>#N/A</v>
      </c>
      <c r="C4" s="61">
        <v>17029071</v>
      </c>
      <c r="D4" s="49" t="s">
        <v>510</v>
      </c>
      <c r="F4" t="e">
        <f>VLOOKUP(C4,Lista_Produtos!$J$2:$J$822,1,FALSE)</f>
        <v>#N/A</v>
      </c>
    </row>
    <row r="5" spans="1:6" ht="140.25" customHeight="1" x14ac:dyDescent="0.25">
      <c r="A5" s="48" t="s">
        <v>496</v>
      </c>
      <c r="B5" s="48" t="e">
        <f>VLOOKUP(D5,'[1]Produto Producao'!$B$2:$B$409,1,FALSE)</f>
        <v>#VALUE!</v>
      </c>
      <c r="C5" s="61">
        <v>17029095</v>
      </c>
      <c r="D5" s="49" t="s">
        <v>511</v>
      </c>
      <c r="F5" t="e">
        <f>VLOOKUP(C5,Lista_Produtos!$J$2:$J$822,1,FALSE)</f>
        <v>#N/A</v>
      </c>
    </row>
    <row r="6" spans="1:6" ht="53.25" customHeight="1" x14ac:dyDescent="0.25">
      <c r="A6" s="48" t="s">
        <v>496</v>
      </c>
      <c r="B6" s="48" t="str">
        <f>VLOOKUP(D6,'[1]Produto Producao'!$B$2:$B$409,1,FALSE)</f>
        <v>BETERRABA SACARINA, FRESCA, REFRIGERADA, CONGELADA OU SECA, MESMO EM PÓ</v>
      </c>
      <c r="C6" s="70">
        <v>1212910000</v>
      </c>
      <c r="D6" s="49" t="s">
        <v>9</v>
      </c>
      <c r="F6">
        <f>VLOOKUP(C6,Lista_Produtos!$J$2:$J$822,1,FALSE)</f>
        <v>1212910000</v>
      </c>
    </row>
    <row r="7" spans="1:6" ht="53.25" customHeight="1" x14ac:dyDescent="0.25">
      <c r="A7" s="48" t="s">
        <v>496</v>
      </c>
      <c r="B7" s="48" t="str">
        <f>VLOOKUP(D7,'[1]Produto Producao'!$B$2:$B$409,1,FALSE)</f>
        <v>CANA-DE-AÇÚCAR, FRESCA, REFRIGERADA, CONGELADA OU SECA, MESMO EM PÓ</v>
      </c>
      <c r="C7" s="70">
        <v>1212930000</v>
      </c>
      <c r="D7" s="49" t="s">
        <v>10</v>
      </c>
      <c r="F7">
        <f>VLOOKUP(C7,Lista_Produtos!$J$2:$J$822,1,FALSE)</f>
        <v>1212930000</v>
      </c>
    </row>
    <row r="8" spans="1:6" ht="90" customHeight="1" x14ac:dyDescent="0.25">
      <c r="A8" s="48" t="s">
        <v>496</v>
      </c>
      <c r="B8" s="48" t="e">
        <f>VLOOKUP(D8,'[1]Produto Producao'!$B$2:$B$409,1,FALSE)</f>
        <v>#VALUE!</v>
      </c>
      <c r="C8" s="61">
        <v>17026095</v>
      </c>
      <c r="D8" s="49" t="s">
        <v>512</v>
      </c>
      <c r="F8" t="e">
        <f>VLOOKUP(C8,Lista_Produtos!$J$2:$J$822,1,FALSE)</f>
        <v>#N/A</v>
      </c>
    </row>
    <row r="9" spans="1:6" ht="90" customHeight="1" x14ac:dyDescent="0.25">
      <c r="A9" s="48" t="s">
        <v>496</v>
      </c>
      <c r="B9" s="48" t="e">
        <f>VLOOKUP(D9,'[1]Produto Producao'!$B$2:$B$409,1,FALSE)</f>
        <v>#N/A</v>
      </c>
      <c r="C9" s="61">
        <v>17024010</v>
      </c>
      <c r="D9" s="49" t="s">
        <v>513</v>
      </c>
      <c r="F9" t="e">
        <f>VLOOKUP(C9,Lista_Produtos!$J$2:$J$822,1,FALSE)</f>
        <v>#N/A</v>
      </c>
    </row>
    <row r="10" spans="1:6" ht="53.25" customHeight="1" x14ac:dyDescent="0.25">
      <c r="A10" s="48" t="s">
        <v>496</v>
      </c>
      <c r="B10" s="48" t="e">
        <f>VLOOKUP(D10,'[1]Produto Producao'!$B$2:$B$409,1,FALSE)</f>
        <v>#N/A</v>
      </c>
      <c r="C10" s="61">
        <v>17026010</v>
      </c>
      <c r="D10" s="49" t="s">
        <v>514</v>
      </c>
      <c r="F10" t="e">
        <f>VLOOKUP(C10,Lista_Produtos!$J$2:$J$822,1,FALSE)</f>
        <v>#N/A</v>
      </c>
    </row>
    <row r="11" spans="1:6" ht="53.25" customHeight="1" x14ac:dyDescent="0.25">
      <c r="A11" s="48" t="s">
        <v>496</v>
      </c>
      <c r="B11" s="48" t="e">
        <f>VLOOKUP(D11,'[1]Produto Producao'!$B$2:$B$409,1,FALSE)</f>
        <v>#N/A</v>
      </c>
      <c r="C11" s="61">
        <v>17023010</v>
      </c>
      <c r="D11" s="49" t="s">
        <v>515</v>
      </c>
      <c r="F11" t="e">
        <f>VLOOKUP(C11,Lista_Produtos!$J$2:$J$822,1,FALSE)</f>
        <v>#N/A</v>
      </c>
    </row>
    <row r="12" spans="1:6" ht="53.25" customHeight="1" x14ac:dyDescent="0.25">
      <c r="A12" s="48" t="s">
        <v>496</v>
      </c>
      <c r="B12" s="48" t="e">
        <f>VLOOKUP(D12,'[1]Produto Producao'!$B$2:$B$409,1,FALSE)</f>
        <v>#N/A</v>
      </c>
      <c r="C12" s="61">
        <v>17029030</v>
      </c>
      <c r="D12" s="49" t="s">
        <v>516</v>
      </c>
      <c r="F12" t="e">
        <f>VLOOKUP(C12,Lista_Produtos!$J$2:$J$822,1,FALSE)</f>
        <v>#N/A</v>
      </c>
    </row>
    <row r="13" spans="1:6" ht="53.25" customHeight="1" x14ac:dyDescent="0.25">
      <c r="A13" s="48" t="s">
        <v>496</v>
      </c>
      <c r="B13" s="48" t="e">
        <f>VLOOKUP(D13,'[1]Produto Producao'!$B$2:$B$409,1,FALSE)</f>
        <v>#N/A</v>
      </c>
      <c r="C13" s="61">
        <v>230320</v>
      </c>
      <c r="D13" s="49" t="s">
        <v>517</v>
      </c>
      <c r="F13" t="e">
        <f>VLOOKUP(C13,Lista_Produtos!$J$2:$J$822,1,FALSE)</f>
        <v>#N/A</v>
      </c>
    </row>
    <row r="14" spans="1:6" ht="53.25" customHeight="1" x14ac:dyDescent="0.25">
      <c r="A14" s="48" t="s">
        <v>496</v>
      </c>
      <c r="B14" s="48" t="e">
        <f>VLOOKUP(D14,'[1]Produto Producao'!$B$2:$B$409,1,FALSE)</f>
        <v>#N/A</v>
      </c>
      <c r="C14" s="61">
        <v>17029080</v>
      </c>
      <c r="D14" s="49" t="s">
        <v>518</v>
      </c>
      <c r="F14" t="e">
        <f>VLOOKUP(C14,Lista_Produtos!$J$2:$J$822,1,FALSE)</f>
        <v>#N/A</v>
      </c>
    </row>
    <row r="15" spans="1:6" ht="53.25" customHeight="1" x14ac:dyDescent="0.25">
      <c r="A15" s="48" t="s">
        <v>496</v>
      </c>
      <c r="B15" s="48" t="e">
        <f>VLOOKUP(D15,'[1]Produto Producao'!$B$2:$B$409,1,FALSE)</f>
        <v>#N/A</v>
      </c>
      <c r="C15" s="61">
        <v>17026080</v>
      </c>
      <c r="D15" s="49" t="s">
        <v>519</v>
      </c>
      <c r="F15" t="e">
        <f>VLOOKUP(C15,Lista_Produtos!$J$2:$J$822,1,FALSE)</f>
        <v>#N/A</v>
      </c>
    </row>
    <row r="16" spans="1:6" ht="53.25" customHeight="1" x14ac:dyDescent="0.25">
      <c r="A16" s="48" t="s">
        <v>496</v>
      </c>
      <c r="B16" s="48" t="e">
        <f>VLOOKUP(D16,'[1]Produto Producao'!$B$2:$B$409,1,FALSE)</f>
        <v>#N/A</v>
      </c>
      <c r="C16" s="61">
        <v>21069030</v>
      </c>
      <c r="D16" s="49" t="s">
        <v>520</v>
      </c>
      <c r="F16" t="e">
        <f>VLOOKUP(C16,Lista_Produtos!$J$2:$J$822,1,FALSE)</f>
        <v>#N/A</v>
      </c>
    </row>
    <row r="17" spans="1:6" ht="53.25" customHeight="1" x14ac:dyDescent="0.25">
      <c r="A17" s="48" t="s">
        <v>496</v>
      </c>
      <c r="B17" s="48" t="e">
        <f>VLOOKUP(D17,'[1]Produto Producao'!$B$2:$B$409,1,FALSE)</f>
        <v>#N/A</v>
      </c>
      <c r="C17" s="61">
        <v>21069059</v>
      </c>
      <c r="D17" s="49" t="s">
        <v>521</v>
      </c>
      <c r="F17" t="e">
        <f>VLOOKUP(C17,Lista_Produtos!$J$2:$J$822,1,FALSE)</f>
        <v>#N/A</v>
      </c>
    </row>
    <row r="18" spans="1:6" ht="53.25" customHeight="1" x14ac:dyDescent="0.25">
      <c r="A18" s="48" t="s">
        <v>496</v>
      </c>
      <c r="B18" s="48" t="e">
        <f>VLOOKUP(D18,'[1]Produto Producao'!$B$2:$B$409,1,FALSE)</f>
        <v>#N/A</v>
      </c>
      <c r="C18" s="61">
        <v>1703</v>
      </c>
      <c r="D18" s="49" t="s">
        <v>522</v>
      </c>
      <c r="F18" t="e">
        <f>VLOOKUP(C18,Lista_Produtos!$J$2:$J$822,1,FALSE)</f>
        <v>#N/A</v>
      </c>
    </row>
    <row r="19" spans="1:6" x14ac:dyDescent="0.25">
      <c r="A19" s="53" t="s">
        <v>496</v>
      </c>
      <c r="B19" s="48" t="e">
        <f>VLOOKUP(D19,'[1]Produto Producao'!$B$2:$B$409,1,FALSE)</f>
        <v>#N/A</v>
      </c>
      <c r="C19" s="62"/>
      <c r="D19" s="54" t="s">
        <v>523</v>
      </c>
      <c r="F19" t="e">
        <f>VLOOKUP(C19,Lista_Produtos!$J$2:$J$822,1,FALSE)</f>
        <v>#N/A</v>
      </c>
    </row>
    <row r="20" spans="1:6" ht="24" x14ac:dyDescent="0.25">
      <c r="A20" s="49" t="s">
        <v>497</v>
      </c>
      <c r="B20" s="48" t="str">
        <f>VLOOKUP(D20,'[1]Produto Producao'!$B$2:$B$409,1,FALSE)</f>
        <v>ÁLCOOL ETÍLICO E AGUARDENTES, DESNATURADOS, COM QUALQUER TEOR ALCOÓLICO</v>
      </c>
      <c r="C20" s="70">
        <v>2207200000</v>
      </c>
      <c r="D20" s="49" t="s">
        <v>11</v>
      </c>
      <c r="F20">
        <f>VLOOKUP(C20,Lista_Produtos!$J$2:$J$822,1,FALSE)</f>
        <v>2207200000</v>
      </c>
    </row>
    <row r="21" spans="1:6" ht="24" x14ac:dyDescent="0.25">
      <c r="A21" s="49" t="s">
        <v>497</v>
      </c>
      <c r="B21" s="48" t="str">
        <f>VLOOKUP(D21,'[1]Produto Producao'!$B$2:$B$409,1,FALSE)</f>
        <v>ÁLCOOL ETÍLICO NÃO DESNATURADO, COM UM TEOR ALCOÓLICO EM VOLUME = &gt; 80% VOL</v>
      </c>
      <c r="C21" s="70">
        <v>2207100000</v>
      </c>
      <c r="D21" s="49" t="s">
        <v>12</v>
      </c>
      <c r="F21">
        <f>VLOOKUP(C21,Lista_Produtos!$J$2:$J$822,1,FALSE)</f>
        <v>2207100000</v>
      </c>
    </row>
    <row r="22" spans="1:6" ht="36" x14ac:dyDescent="0.25">
      <c r="A22" s="49" t="s">
        <v>497</v>
      </c>
      <c r="B22" s="48" t="str">
        <f>VLOOKUP(D22,'[1]Produto Producao'!$B$2:$B$409,1,FALSE)</f>
        <v>ÁLCOOL ETÍLICO, NÃO DESNATURADO, DE TEOR ALCOÓLICO EM VOLUME &lt; 80% VOL, APRESENTADO EM RECIPIENTES DE CAPACIDADE = &lt; 2 L</v>
      </c>
      <c r="C22" s="70">
        <v>2208909100</v>
      </c>
      <c r="D22" s="49" t="s">
        <v>13</v>
      </c>
      <c r="F22">
        <f>VLOOKUP(C22,Lista_Produtos!$J$2:$J$822,1,FALSE)</f>
        <v>2208909100</v>
      </c>
    </row>
    <row r="23" spans="1:6" ht="36" x14ac:dyDescent="0.25">
      <c r="A23" s="49" t="s">
        <v>497</v>
      </c>
      <c r="B23" s="48" t="str">
        <f>VLOOKUP(D23,'[1]Produto Producao'!$B$2:$B$409,1,FALSE)</f>
        <v>ÁLCOOL ETÍLICO, NÃO DESNATURADO, DE TEOR ALCOÓLICO EM VOLUME &lt; 80% VOL, APRESENTADO EM RECIPIENTES DE CAPACIDADE &gt; 2 L</v>
      </c>
      <c r="C23" s="61">
        <v>22089099</v>
      </c>
      <c r="D23" s="49" t="s">
        <v>14</v>
      </c>
      <c r="F23" t="e">
        <f>VLOOKUP(C23,Lista_Produtos!$J$2:$J$822,1,FALSE)</f>
        <v>#N/A</v>
      </c>
    </row>
    <row r="24" spans="1:6" x14ac:dyDescent="0.25">
      <c r="A24" s="49" t="s">
        <v>497</v>
      </c>
      <c r="B24" s="48" t="e">
        <f>VLOOKUP(D24,'[1]Produto Producao'!$B$2:$B$409,1,FALSE)</f>
        <v>#N/A</v>
      </c>
      <c r="C24" s="61"/>
      <c r="D24" s="55" t="s">
        <v>523</v>
      </c>
      <c r="F24" t="e">
        <f>VLOOKUP(C24,Lista_Produtos!$J$2:$J$822,1,FALSE)</f>
        <v>#N/A</v>
      </c>
    </row>
    <row r="25" spans="1:6" ht="36.75" customHeight="1" x14ac:dyDescent="0.25">
      <c r="A25" s="48" t="s">
        <v>15</v>
      </c>
      <c r="B25" s="48" t="str">
        <f>VLOOKUP(D25,'[1]Produto Producao'!$B$2:$B$409,1,FALSE)</f>
        <v>AMIDO DE ARROZ</v>
      </c>
      <c r="C25" s="70">
        <v>1108191000</v>
      </c>
      <c r="D25" s="49" t="s">
        <v>16</v>
      </c>
      <c r="F25">
        <f>VLOOKUP(C25,Lista_Produtos!$J$2:$J$822,1,FALSE)</f>
        <v>1108191000</v>
      </c>
    </row>
    <row r="26" spans="1:6" ht="97.5" customHeight="1" x14ac:dyDescent="0.25">
      <c r="A26" s="48" t="s">
        <v>15</v>
      </c>
      <c r="B26" s="48" t="e">
        <f>VLOOKUP(D26,'[1]Produto Producao'!$B$2:$B$409,1,FALSE)</f>
        <v>#N/A</v>
      </c>
      <c r="C26" s="62">
        <v>10061098</v>
      </c>
      <c r="D26" s="54" t="s">
        <v>524</v>
      </c>
      <c r="F26">
        <f>VLOOKUP(C26,Lista_Produtos!$J$2:$J$822,1,FALSE)</f>
        <v>10061098</v>
      </c>
    </row>
    <row r="27" spans="1:6" ht="72" customHeight="1" x14ac:dyDescent="0.25">
      <c r="A27" s="48" t="s">
        <v>15</v>
      </c>
      <c r="B27" s="48" t="e">
        <f>VLOOKUP(D27,'[1]Produto Producao'!$B$2:$B$409,1,FALSE)</f>
        <v>#N/A</v>
      </c>
      <c r="C27" s="62">
        <v>10061096</v>
      </c>
      <c r="D27" s="54" t="s">
        <v>525</v>
      </c>
      <c r="F27">
        <f>VLOOKUP(C27,Lista_Produtos!$J$2:$J$822,1,FALSE)</f>
        <v>10061096</v>
      </c>
    </row>
    <row r="28" spans="1:6" ht="33" customHeight="1" x14ac:dyDescent="0.25">
      <c r="A28" s="48" t="s">
        <v>15</v>
      </c>
      <c r="B28" s="48" t="e">
        <f>VLOOKUP(D28,'[1]Produto Producao'!$B$2:$B$409,1,FALSE)</f>
        <v>#N/A</v>
      </c>
      <c r="C28" s="62">
        <v>10061023</v>
      </c>
      <c r="D28" s="54" t="s">
        <v>526</v>
      </c>
      <c r="F28">
        <f>VLOOKUP(C28,Lista_Produtos!$J$2:$J$822,1,FALSE)</f>
        <v>10061023</v>
      </c>
    </row>
    <row r="29" spans="1:6" ht="51" customHeight="1" x14ac:dyDescent="0.25">
      <c r="A29" s="48" t="s">
        <v>15</v>
      </c>
      <c r="B29" s="48" t="e">
        <f>VLOOKUP(D29,'[1]Produto Producao'!$B$2:$B$409,1,FALSE)</f>
        <v>#N/A</v>
      </c>
      <c r="C29" s="62">
        <v>10061021</v>
      </c>
      <c r="D29" s="54" t="s">
        <v>527</v>
      </c>
      <c r="F29">
        <f>VLOOKUP(C29,Lista_Produtos!$J$2:$J$822,1,FALSE)</f>
        <v>10061021</v>
      </c>
    </row>
    <row r="30" spans="1:6" ht="31.5" customHeight="1" x14ac:dyDescent="0.25">
      <c r="A30" s="48" t="s">
        <v>15</v>
      </c>
      <c r="B30" s="48" t="str">
        <f>VLOOKUP(D30,'[1]Produto Producao'!$B$2:$B$409,1,FALSE)</f>
        <v>ARROZ DESCASCADO (ARROZ CARGO OU CASTANHO)</v>
      </c>
      <c r="C30" s="70">
        <v>1006200000</v>
      </c>
      <c r="D30" s="49" t="s">
        <v>17</v>
      </c>
      <c r="F30">
        <f>VLOOKUP(C30,Lista_Produtos!$J$2:$J$822,1,FALSE)</f>
        <v>1006200000</v>
      </c>
    </row>
    <row r="31" spans="1:6" ht="31.5" customHeight="1" x14ac:dyDescent="0.25">
      <c r="A31" s="48" t="s">
        <v>15</v>
      </c>
      <c r="B31" s="48" t="str">
        <f>VLOOKUP(D31,'[1]Produto Producao'!$B$2:$B$409,1,FALSE)</f>
        <v>ARROZ SEMIBRANQUEADO OU BRANQUEADO, MESMO POLIDO OU GLACEADO</v>
      </c>
      <c r="C31" s="70">
        <v>1006300000</v>
      </c>
      <c r="D31" s="49" t="s">
        <v>18</v>
      </c>
      <c r="F31">
        <f>VLOOKUP(C31,Lista_Produtos!$J$2:$J$822,1,FALSE)</f>
        <v>1006300000</v>
      </c>
    </row>
    <row r="32" spans="1:6" ht="31.5" customHeight="1" x14ac:dyDescent="0.25">
      <c r="A32" s="48" t="s">
        <v>15</v>
      </c>
      <c r="B32" s="48" t="str">
        <f>VLOOKUP(D32,'[1]Produto Producao'!$B$2:$B$409,1,FALSE)</f>
        <v>FARINHA DE ARROZ</v>
      </c>
      <c r="C32" s="70">
        <v>1102905000</v>
      </c>
      <c r="D32" s="49" t="s">
        <v>19</v>
      </c>
      <c r="F32">
        <f>VLOOKUP(C32,Lista_Produtos!$J$2:$J$822,1,FALSE)</f>
        <v>1102905000</v>
      </c>
    </row>
    <row r="33" spans="1:6" ht="31.5" customHeight="1" x14ac:dyDescent="0.25">
      <c r="A33" s="48" t="s">
        <v>15</v>
      </c>
      <c r="B33" s="48" t="e">
        <f>VLOOKUP(D33,'[1]Produto Producao'!$B$2:$B$409,1,FALSE)</f>
        <v>#N/A</v>
      </c>
      <c r="C33" s="70">
        <v>1104199900</v>
      </c>
      <c r="D33" s="49" t="s">
        <v>528</v>
      </c>
      <c r="F33">
        <f>VLOOKUP(C33,Lista_Produtos!$J$2:$J$822,1,FALSE)</f>
        <v>1104199900</v>
      </c>
    </row>
    <row r="34" spans="1:6" ht="31.5" customHeight="1" x14ac:dyDescent="0.25">
      <c r="A34" s="48" t="s">
        <v>15</v>
      </c>
      <c r="B34" s="48" t="str">
        <f>VLOOKUP(D34,'[1]Produto Producao'!$B$2:$B$409,1,FALSE)</f>
        <v>GRÃOS DE ARROZ, EM FLOCOS</v>
      </c>
      <c r="C34" s="70">
        <v>1104199100</v>
      </c>
      <c r="D34" s="49" t="s">
        <v>20</v>
      </c>
      <c r="F34">
        <f>VLOOKUP(C34,Lista_Produtos!$J$2:$J$822,1,FALSE)</f>
        <v>1104199100</v>
      </c>
    </row>
    <row r="35" spans="1:6" ht="31.5" customHeight="1" x14ac:dyDescent="0.25">
      <c r="A35" s="48" t="s">
        <v>15</v>
      </c>
      <c r="B35" s="48" t="str">
        <f>VLOOKUP(D35,'[1]Produto Producao'!$B$2:$B$409,1,FALSE)</f>
        <v>GRUMOS E SÊMOLAS, DE ARROZ</v>
      </c>
      <c r="C35" s="70">
        <v>1103195000</v>
      </c>
      <c r="D35" s="49" t="s">
        <v>21</v>
      </c>
      <c r="F35">
        <f>VLOOKUP(C35,Lista_Produtos!$J$2:$J$822,1,FALSE)</f>
        <v>1103195000</v>
      </c>
    </row>
    <row r="36" spans="1:6" ht="31.5" customHeight="1" x14ac:dyDescent="0.25">
      <c r="A36" s="48" t="s">
        <v>15</v>
      </c>
      <c r="B36" s="48" t="str">
        <f>VLOOKUP(D36,'[1]Produto Producao'!$B$2:$B$409,1,FALSE)</f>
        <v>PELLETS DE ARROZ</v>
      </c>
      <c r="C36" s="70">
        <v>1103205000</v>
      </c>
      <c r="D36" s="49" t="s">
        <v>22</v>
      </c>
      <c r="F36">
        <f>VLOOKUP(C36,Lista_Produtos!$J$2:$J$822,1,FALSE)</f>
        <v>1103205000</v>
      </c>
    </row>
    <row r="37" spans="1:6" ht="31.5" customHeight="1" x14ac:dyDescent="0.25">
      <c r="A37" s="48" t="s">
        <v>15</v>
      </c>
      <c r="B37" s="48" t="str">
        <f>VLOOKUP(D37,'[1]Produto Producao'!$B$2:$B$409,1,FALSE)</f>
        <v>TRINCAS DE ARROZ</v>
      </c>
      <c r="C37" s="70">
        <v>1006400000</v>
      </c>
      <c r="D37" s="49" t="s">
        <v>23</v>
      </c>
      <c r="F37">
        <f>VLOOKUP(C37,Lista_Produtos!$J$2:$J$822,1,FALSE)</f>
        <v>1006400000</v>
      </c>
    </row>
    <row r="38" spans="1:6" x14ac:dyDescent="0.25">
      <c r="A38" s="48" t="s">
        <v>15</v>
      </c>
      <c r="B38" s="48" t="e">
        <f>VLOOKUP(D38,'[1]Produto Producao'!$B$2:$B$409,1,FALSE)</f>
        <v>#N/A</v>
      </c>
      <c r="C38" s="61"/>
      <c r="D38" s="55" t="s">
        <v>523</v>
      </c>
      <c r="F38" t="e">
        <f>VLOOKUP(C38,Lista_Produtos!$J$2:$J$822,1,FALSE)</f>
        <v>#N/A</v>
      </c>
    </row>
    <row r="39" spans="1:6" ht="52.5" customHeight="1" x14ac:dyDescent="0.25">
      <c r="A39" s="49" t="s">
        <v>24</v>
      </c>
      <c r="B39" s="48" t="e">
        <f>VLOOKUP(D39,'[1]Produto Producao'!$B$2:$B$409,1,FALSE)</f>
        <v>#N/A</v>
      </c>
      <c r="C39" s="70">
        <v>1509000000</v>
      </c>
      <c r="D39" s="49" t="s">
        <v>529</v>
      </c>
      <c r="F39">
        <f>VLOOKUP(C39,Lista_Produtos!$J$2:$J$822,1,FALSE)</f>
        <v>1509000000</v>
      </c>
    </row>
    <row r="40" spans="1:6" ht="38.25" customHeight="1" x14ac:dyDescent="0.25">
      <c r="A40" s="49" t="s">
        <v>24</v>
      </c>
      <c r="B40" s="48" t="str">
        <f>VLOOKUP(D40,'[1]Produto Producao'!$B$2:$B$409,1,FALSE)</f>
        <v>AZEITONAS, FRESCAS OU REFRIGERADAS, PARA A PRODUÇÃO DE AZEITE</v>
      </c>
      <c r="C40" s="63">
        <v>709929000</v>
      </c>
      <c r="D40" s="49" t="s">
        <v>136</v>
      </c>
      <c r="F40">
        <f>VLOOKUP(C40,Lista_Produtos!$J$2:$J$822,1,FALSE)</f>
        <v>709929000</v>
      </c>
    </row>
    <row r="41" spans="1:6" ht="38.25" customHeight="1" x14ac:dyDescent="0.25">
      <c r="A41" s="49" t="s">
        <v>24</v>
      </c>
      <c r="B41" s="48" t="e">
        <f>VLOOKUP(D41,'[1]Produto Producao'!$B$2:$B$409,1,FALSE)</f>
        <v>#N/A</v>
      </c>
      <c r="C41" s="70">
        <v>23069011</v>
      </c>
      <c r="D41" s="54" t="s">
        <v>530</v>
      </c>
      <c r="E41" s="77" t="s">
        <v>740</v>
      </c>
      <c r="F41">
        <f>VLOOKUP(C41,Lista_Produtos!$J$2:$J$822,1,FALSE)</f>
        <v>23069011</v>
      </c>
    </row>
    <row r="42" spans="1:6" ht="57.75" customHeight="1" x14ac:dyDescent="0.25">
      <c r="A42" s="49" t="s">
        <v>24</v>
      </c>
      <c r="B42" s="48" t="e">
        <f>VLOOKUP(D42,'[1]Produto Producao'!$B$2:$B$409,1,FALSE)</f>
        <v>#N/A</v>
      </c>
      <c r="C42" s="76"/>
      <c r="D42" s="54" t="s">
        <v>531</v>
      </c>
      <c r="E42" s="77"/>
      <c r="F42" t="e">
        <f>VLOOKUP(C42,Lista_Produtos!$J$2:$J$822,1,FALSE)</f>
        <v>#N/A</v>
      </c>
    </row>
    <row r="43" spans="1:6" ht="68.25" customHeight="1" x14ac:dyDescent="0.25">
      <c r="A43" s="49" t="s">
        <v>24</v>
      </c>
      <c r="B43" s="48" t="str">
        <f>VLOOKUP(D43,'[1]Produto Producao'!$B$2:$B$409,1,FALSE)</f>
        <v>ÓLEOS E SUAS FRAÇÕES, OBTIDOS EXCLUSIVAMENTE A PARTIR DE AZEITONAS, POR PROCESSOS DIFERENTES DOS DA POSIÇÃO 1509, MESMO REFINADOS, MAS NÃO QUÍMICAMENTE MODIFICADOS, E MISTURAS DESTES ÓLEOS OU FRAÇÕES COM ÓLEOS OU FRAÇÕES DA POSIÇÃO 1509</v>
      </c>
      <c r="C43" s="70">
        <v>1510000000</v>
      </c>
      <c r="D43" s="49" t="s">
        <v>25</v>
      </c>
      <c r="F43">
        <f>VLOOKUP(C43,Lista_Produtos!$J$2:$J$822,1,FALSE)</f>
        <v>1510000000</v>
      </c>
    </row>
    <row r="44" spans="1:6" ht="59.25" customHeight="1" x14ac:dyDescent="0.25">
      <c r="A44" s="49" t="s">
        <v>24</v>
      </c>
      <c r="B44" s="48" t="e">
        <f>VLOOKUP(D44,'[1]Produto Producao'!$B$2:$B$409,1,FALSE)</f>
        <v>#N/A</v>
      </c>
      <c r="C44" s="63">
        <v>15220031</v>
      </c>
      <c r="D44" s="49" t="s">
        <v>532</v>
      </c>
      <c r="E44" s="77" t="s">
        <v>740</v>
      </c>
      <c r="F44">
        <f>VLOOKUP(C44,Lista_Produtos!$J$2:$J$822,1,FALSE)</f>
        <v>15220031</v>
      </c>
    </row>
    <row r="45" spans="1:6" ht="38.25" customHeight="1" x14ac:dyDescent="0.25">
      <c r="A45" s="49" t="s">
        <v>24</v>
      </c>
      <c r="B45" s="48" t="e">
        <f>VLOOKUP(D45,'[1]Produto Producao'!$B$2:$B$409,1,FALSE)</f>
        <v>#N/A</v>
      </c>
      <c r="C45" s="70">
        <v>15220031</v>
      </c>
      <c r="D45" s="49" t="s">
        <v>533</v>
      </c>
      <c r="E45" s="77" t="s">
        <v>740</v>
      </c>
      <c r="F45">
        <f>VLOOKUP(C45,Lista_Produtos!$J$2:$J$822,1,FALSE)</f>
        <v>15220031</v>
      </c>
    </row>
    <row r="46" spans="1:6" ht="38.25" customHeight="1" x14ac:dyDescent="0.25">
      <c r="A46" s="49" t="s">
        <v>24</v>
      </c>
      <c r="B46" s="48" t="e">
        <f>VLOOKUP(D46,'[1]Produto Producao'!$B$2:$B$409,1,FALSE)</f>
        <v>#N/A</v>
      </c>
      <c r="C46" s="63"/>
      <c r="D46" s="55" t="s">
        <v>523</v>
      </c>
      <c r="F46" t="e">
        <f>VLOOKUP(C46,Lista_Produtos!$J$2:$J$822,1,FALSE)</f>
        <v>#N/A</v>
      </c>
    </row>
    <row r="47" spans="1:6" ht="24" x14ac:dyDescent="0.25">
      <c r="A47" s="49" t="s">
        <v>121</v>
      </c>
      <c r="B47" s="48" t="e">
        <f>VLOOKUP(D47,'[1]Produto Producao'!$B$2:$B$409,1,FALSE)</f>
        <v>#N/A</v>
      </c>
      <c r="C47" s="70">
        <v>709921000</v>
      </c>
      <c r="D47" s="49" t="s">
        <v>534</v>
      </c>
      <c r="F47">
        <f>VLOOKUP(C47,Lista_Produtos!$J$2:$J$822,1,FALSE)</f>
        <v>709921000</v>
      </c>
    </row>
    <row r="48" spans="1:6" ht="24" x14ac:dyDescent="0.25">
      <c r="A48" s="49" t="s">
        <v>121</v>
      </c>
      <c r="B48" s="48" t="e">
        <f>VLOOKUP(D48,'[1]Produto Producao'!$B$2:$B$409,1,FALSE)</f>
        <v>#N/A</v>
      </c>
      <c r="C48" s="70">
        <v>2001906500</v>
      </c>
      <c r="D48" s="49" t="s">
        <v>535</v>
      </c>
      <c r="F48">
        <f>VLOOKUP(C48,Lista_Produtos!$J$2:$J$822,1,FALSE)</f>
        <v>2001906500</v>
      </c>
    </row>
    <row r="49" spans="1:6" ht="24" x14ac:dyDescent="0.25">
      <c r="A49" s="49" t="s">
        <v>121</v>
      </c>
      <c r="B49" s="48" t="e">
        <f>VLOOKUP(D49,'[1]Produto Producao'!$B$2:$B$409,1,FALSE)</f>
        <v>#N/A</v>
      </c>
      <c r="C49" s="70">
        <v>2004903000</v>
      </c>
      <c r="D49" s="49" t="s">
        <v>536</v>
      </c>
      <c r="F49">
        <f>VLOOKUP(C49,Lista_Produtos!$J$2:$J$822,1,FALSE)</f>
        <v>2004903000</v>
      </c>
    </row>
    <row r="50" spans="1:6" ht="24" x14ac:dyDescent="0.25">
      <c r="A50" s="49" t="s">
        <v>121</v>
      </c>
      <c r="B50" s="48" t="e">
        <f>VLOOKUP(D50,'[1]Produto Producao'!$B$2:$B$409,1,FALSE)</f>
        <v>#N/A</v>
      </c>
      <c r="C50" s="70">
        <v>2005700000</v>
      </c>
      <c r="D50" s="49" t="s">
        <v>537</v>
      </c>
      <c r="F50">
        <f>VLOOKUP(C50,Lista_Produtos!$J$2:$J$822,1,FALSE)</f>
        <v>2005700000</v>
      </c>
    </row>
    <row r="51" spans="1:6" ht="36" x14ac:dyDescent="0.25">
      <c r="A51" s="49" t="s">
        <v>121</v>
      </c>
      <c r="B51" s="48" t="e">
        <f>VLOOKUP(D51,'[1]Produto Producao'!$B$2:$B$409,1,FALSE)</f>
        <v>#N/A</v>
      </c>
      <c r="C51" s="70">
        <v>712909000</v>
      </c>
      <c r="D51" s="49" t="s">
        <v>538</v>
      </c>
      <c r="F51">
        <f>VLOOKUP(C51,Lista_Produtos!$J$2:$J$822,1,FALSE)</f>
        <v>712909000</v>
      </c>
    </row>
    <row r="52" spans="1:6" ht="72" x14ac:dyDescent="0.25">
      <c r="A52" s="49" t="s">
        <v>121</v>
      </c>
      <c r="B52" s="48" t="str">
        <f>VLOOKUP(D52,'[1]Produto Producao'!$B$2:$B$409,1,FALSE)</f>
        <v>AZEITONAS, CONSERVADAS TRANSITORIAMENTE, POR EXEMPLO:  COM GÁS SULFUROSO OU ÁGUA SALGADA, SULFURADA OU ADICIONADA DE OUTRAS SUBSTÂNCIAS DESTINADAS A ASSEGURAR TRANSITORIAMENTE A SUA CONSERVAÇÃO, MAS IMPRÓPRIOS PARA A ALIMENTAÇÃO NESTE ESTADO</v>
      </c>
      <c r="C52" s="70">
        <v>711200000</v>
      </c>
      <c r="D52" s="49" t="s">
        <v>26</v>
      </c>
      <c r="F52">
        <f>VLOOKUP(C52,Lista_Produtos!$J$2:$J$822,1,FALSE)</f>
        <v>711200000</v>
      </c>
    </row>
    <row r="53" spans="1:6" ht="24" x14ac:dyDescent="0.25">
      <c r="A53" s="49" t="s">
        <v>121</v>
      </c>
      <c r="B53" s="48" t="str">
        <f>VLOOKUP(D53,'[1]Produto Producao'!$B$2:$B$409,1,FALSE)</f>
        <v>AZEITONAS, NÃO COZIDAS OU COZIDAS EM ÁGUA OU VAPOR, CONGELADAS</v>
      </c>
      <c r="C53" s="70">
        <v>710801000</v>
      </c>
      <c r="D53" s="49" t="s">
        <v>27</v>
      </c>
      <c r="F53">
        <f>VLOOKUP(C53,Lista_Produtos!$J$2:$J$822,1,FALSE)</f>
        <v>710801000</v>
      </c>
    </row>
    <row r="54" spans="1:6" ht="24" x14ac:dyDescent="0.25">
      <c r="A54" s="49" t="s">
        <v>121</v>
      </c>
      <c r="B54" s="48" t="e">
        <f>VLOOKUP(D54,'[1]Produto Producao'!$B$2:$B$409,1,FALSE)</f>
        <v>#N/A</v>
      </c>
      <c r="C54" s="72">
        <v>7099290</v>
      </c>
      <c r="D54" s="49" t="s">
        <v>539</v>
      </c>
      <c r="F54" t="e">
        <f>VLOOKUP(C54,Lista_Produtos!$J$2:$J$822,1,FALSE)</f>
        <v>#N/A</v>
      </c>
    </row>
    <row r="55" spans="1:6" ht="24" x14ac:dyDescent="0.25">
      <c r="A55" s="49" t="s">
        <v>121</v>
      </c>
      <c r="B55" s="48" t="e">
        <f>VLOOKUP(D55,'[1]Produto Producao'!$B$2:$B$409,1,FALSE)</f>
        <v>#N/A</v>
      </c>
      <c r="C55" s="64"/>
      <c r="D55" s="55" t="s">
        <v>523</v>
      </c>
      <c r="F55" t="e">
        <f>VLOOKUP(C55,Lista_Produtos!$J$2:$J$822,1,FALSE)</f>
        <v>#N/A</v>
      </c>
    </row>
    <row r="56" spans="1:6" ht="37.5" customHeight="1" x14ac:dyDescent="0.25">
      <c r="A56" s="48" t="s">
        <v>28</v>
      </c>
      <c r="B56" s="48" t="str">
        <f>VLOOKUP(D56,'[1]Produto Producao'!$B$2:$B$409,1,FALSE)</f>
        <v>BANANAS CONSERVADAS EM AÇUCAR</v>
      </c>
      <c r="C56" s="70">
        <v>2006009900</v>
      </c>
      <c r="D56" s="49" t="s">
        <v>29</v>
      </c>
      <c r="F56">
        <f>VLOOKUP(C56,Lista_Produtos!$J$2:$J$822,1,FALSE)</f>
        <v>2006009900</v>
      </c>
    </row>
    <row r="57" spans="1:6" ht="37.5" customHeight="1" x14ac:dyDescent="0.25">
      <c r="A57" s="48" t="s">
        <v>28</v>
      </c>
      <c r="B57" s="48" t="str">
        <f>VLOOKUP(D57,'[1]Produto Producao'!$B$2:$B$409,1,FALSE)</f>
        <v>BANANAS PREPARADAS OU CONSERVADAS DE OUTRO MODO</v>
      </c>
      <c r="C57" s="70">
        <v>2008994900</v>
      </c>
      <c r="D57" s="49" t="s">
        <v>30</v>
      </c>
      <c r="F57">
        <f>VLOOKUP(C57,Lista_Produtos!$J$2:$J$822,1,FALSE)</f>
        <v>2008994900</v>
      </c>
    </row>
    <row r="58" spans="1:6" ht="37.5" customHeight="1" x14ac:dyDescent="0.25">
      <c r="A58" s="48" t="s">
        <v>28</v>
      </c>
      <c r="B58" s="48" t="e">
        <f>VLOOKUP(D58,'[1]Produto Producao'!$B$2:$B$409,1,FALSE)</f>
        <v>#N/A</v>
      </c>
      <c r="C58" s="78">
        <v>803901000</v>
      </c>
      <c r="D58" s="54" t="s">
        <v>540</v>
      </c>
      <c r="E58" t="s">
        <v>737</v>
      </c>
      <c r="F58">
        <f>VLOOKUP(C58,Lista_Produtos!$J$2:$J$822,1,FALSE)</f>
        <v>803901000</v>
      </c>
    </row>
    <row r="59" spans="1:6" ht="37.5" customHeight="1" x14ac:dyDescent="0.25">
      <c r="A59" s="48" t="s">
        <v>28</v>
      </c>
      <c r="B59" s="48" t="str">
        <f>VLOOKUP(D59,'[1]Produto Producao'!$B$2:$B$409,1,FALSE)</f>
        <v>BANANAS, SECAS (EXCETO PLÁTANOS)</v>
      </c>
      <c r="C59" s="70">
        <v>803909000</v>
      </c>
      <c r="D59" s="49" t="s">
        <v>31</v>
      </c>
      <c r="F59">
        <f>VLOOKUP(C59,Lista_Produtos!$J$2:$J$822,1,FALSE)</f>
        <v>803909000</v>
      </c>
    </row>
    <row r="60" spans="1:6" ht="37.5" customHeight="1" x14ac:dyDescent="0.25">
      <c r="A60" s="48" t="s">
        <v>28</v>
      </c>
      <c r="B60" s="48" t="e">
        <f>VLOOKUP(D60,'[1]Produto Producao'!$B$2:$B$409,1,FALSE)</f>
        <v>#N/A</v>
      </c>
      <c r="C60" s="70">
        <v>2007993900</v>
      </c>
      <c r="D60" s="49" t="s">
        <v>541</v>
      </c>
      <c r="F60">
        <f>VLOOKUP(C60,Lista_Produtos!$J$2:$J$822,1,FALSE)</f>
        <v>2007993900</v>
      </c>
    </row>
    <row r="61" spans="1:6" ht="37.5" customHeight="1" x14ac:dyDescent="0.25">
      <c r="A61" s="48" t="s">
        <v>28</v>
      </c>
      <c r="B61" s="48" t="str">
        <f>VLOOKUP(D61,'[1]Produto Producao'!$B$2:$B$409,1,FALSE)</f>
        <v>FARINHAS, SÊMOLAS E PÓS, DE BANANAS</v>
      </c>
      <c r="C61" s="70">
        <v>1106301000</v>
      </c>
      <c r="D61" s="49" t="s">
        <v>32</v>
      </c>
      <c r="F61">
        <f>VLOOKUP(C61,Lista_Produtos!$J$2:$J$822,1,FALSE)</f>
        <v>1106301000</v>
      </c>
    </row>
    <row r="62" spans="1:6" ht="12.75" customHeight="1" x14ac:dyDescent="0.25">
      <c r="A62" s="48" t="s">
        <v>28</v>
      </c>
      <c r="B62" s="48" t="str">
        <f>VLOOKUP(D62,'[1]Produto Producao'!$B$2:$B$409,1,FALSE)</f>
        <v>MISTURAS DE BANANAS PREPARADAS OU CONSERVADAS DE OUTRO MODO, SEM ADIÇÃO DE ÁLCOOL</v>
      </c>
      <c r="C62" s="70">
        <v>2008975900</v>
      </c>
      <c r="D62" s="49" t="s">
        <v>33</v>
      </c>
      <c r="F62">
        <f>VLOOKUP(C62,Lista_Produtos!$J$2:$J$822,1,FALSE)</f>
        <v>2008975900</v>
      </c>
    </row>
    <row r="63" spans="1:6" ht="87.75" customHeight="1" x14ac:dyDescent="0.25">
      <c r="A63" s="48" t="s">
        <v>28</v>
      </c>
      <c r="B63" s="48" t="e">
        <f>VLOOKUP(D63,'[1]Produto Producao'!$B$2:$B$409,1,FALSE)</f>
        <v>#N/A</v>
      </c>
      <c r="C63" s="62">
        <v>8135099</v>
      </c>
      <c r="D63" s="54" t="s">
        <v>542</v>
      </c>
      <c r="E63" s="77" t="s">
        <v>736</v>
      </c>
      <c r="F63" t="e">
        <f>VLOOKUP(C63,Lista_Produtos!$J$2:$J$822,1,FALSE)</f>
        <v>#N/A</v>
      </c>
    </row>
    <row r="64" spans="1:6" ht="37.5" customHeight="1" x14ac:dyDescent="0.25">
      <c r="A64" s="48" t="s">
        <v>28</v>
      </c>
      <c r="B64" s="48" t="str">
        <f>VLOOKUP(D64,'[1]Produto Producao'!$B$2:$B$409,1,FALSE)</f>
        <v>PREPARAÇÕES HOMOGENEIZADAS DE BANANAS</v>
      </c>
      <c r="C64" s="70">
        <v>2007109900</v>
      </c>
      <c r="D64" s="49" t="s">
        <v>34</v>
      </c>
      <c r="F64">
        <f>VLOOKUP(C64,Lista_Produtos!$J$2:$J$822,1,FALSE)</f>
        <v>2007109900</v>
      </c>
    </row>
    <row r="65" spans="1:6" ht="37.5" customHeight="1" x14ac:dyDescent="0.25">
      <c r="A65" s="48" t="s">
        <v>28</v>
      </c>
      <c r="B65" s="48" t="e">
        <f>VLOOKUP(D65,'[1]Produto Producao'!$B$2:$B$409,1,FALSE)</f>
        <v>#N/A</v>
      </c>
      <c r="C65" s="70">
        <v>2009893500</v>
      </c>
      <c r="D65" s="49" t="s">
        <v>543</v>
      </c>
      <c r="F65">
        <f>VLOOKUP(C65,Lista_Produtos!$J$2:$J$822,1,FALSE)</f>
        <v>2009893500</v>
      </c>
    </row>
    <row r="66" spans="1:6" ht="37.5" customHeight="1" x14ac:dyDescent="0.25">
      <c r="A66" s="48" t="s">
        <v>28</v>
      </c>
      <c r="B66" s="48" t="e">
        <f>VLOOKUP(D66,'[1]Produto Producao'!$B$2:$B$409,1,FALSE)</f>
        <v>#N/A</v>
      </c>
      <c r="C66" s="61"/>
      <c r="D66" s="55" t="s">
        <v>523</v>
      </c>
      <c r="F66" t="e">
        <f>VLOOKUP(C66,Lista_Produtos!$J$2:$J$822,1,FALSE)</f>
        <v>#N/A</v>
      </c>
    </row>
    <row r="67" spans="1:6" ht="24" x14ac:dyDescent="0.25">
      <c r="A67" s="48" t="s">
        <v>35</v>
      </c>
      <c r="B67" s="48" t="str">
        <f>VLOOKUP(D67,'[1]Produto Producao'!$B$2:$B$409,1,FALSE)</f>
        <v>BATATAS, FRESCAS OU REFRIGERADAS (EXCETO BATATA SEMENTE)</v>
      </c>
      <c r="C67" s="73">
        <v>701900000</v>
      </c>
      <c r="D67" s="49" t="s">
        <v>36</v>
      </c>
      <c r="F67">
        <f>VLOOKUP(C67,Lista_Produtos!$J$2:$J$822,1,FALSE)</f>
        <v>701900000</v>
      </c>
    </row>
    <row r="68" spans="1:6" x14ac:dyDescent="0.25">
      <c r="A68" s="48" t="s">
        <v>35</v>
      </c>
      <c r="B68" s="48" t="e">
        <f>VLOOKUP(D68,'[1]Produto Producao'!$B$2:$B$409,1,FALSE)</f>
        <v>#N/A</v>
      </c>
      <c r="C68" s="61"/>
      <c r="D68" s="55" t="s">
        <v>523</v>
      </c>
      <c r="F68" t="e">
        <f>VLOOKUP(C68,Lista_Produtos!$J$2:$J$822,1,FALSE)</f>
        <v>#N/A</v>
      </c>
    </row>
    <row r="69" spans="1:6" ht="48" x14ac:dyDescent="0.25">
      <c r="A69" s="48" t="s">
        <v>498</v>
      </c>
      <c r="B69" s="48" t="e">
        <f>VLOOKUP(D69,'[1]Produto Producao'!$B$2:$B$409,1,FALSE)</f>
        <v>#N/A</v>
      </c>
      <c r="C69" s="61">
        <v>1069000</v>
      </c>
      <c r="D69" s="49" t="s">
        <v>544</v>
      </c>
      <c r="F69" t="e">
        <f>VLOOKUP(C69,Lista_Produtos!$J$2:$J$822,1,FALSE)</f>
        <v>#N/A</v>
      </c>
    </row>
    <row r="70" spans="1:6" x14ac:dyDescent="0.25">
      <c r="A70" s="48" t="s">
        <v>498</v>
      </c>
      <c r="B70" s="48" t="str">
        <f>VLOOKUP(D70,'[1]Produto Producao'!$B$2:$B$409,1,FALSE)</f>
        <v>OVOS DE BICHO-DA-SEDA</v>
      </c>
      <c r="C70" s="70">
        <v>511998500</v>
      </c>
      <c r="D70" s="49" t="s">
        <v>37</v>
      </c>
      <c r="F70">
        <f>VLOOKUP(C70,Lista_Produtos!$J$2:$J$822,1,FALSE)</f>
        <v>511998500</v>
      </c>
    </row>
    <row r="71" spans="1:6" x14ac:dyDescent="0.25">
      <c r="A71" s="48" t="s">
        <v>498</v>
      </c>
      <c r="B71" s="48" t="e">
        <f>VLOOKUP(D71,'[1]Produto Producao'!$B$2:$B$409,1,FALSE)</f>
        <v>#N/A</v>
      </c>
      <c r="C71" s="61"/>
      <c r="D71" s="55" t="s">
        <v>523</v>
      </c>
      <c r="F71" t="e">
        <f>VLOOKUP(C71,Lista_Produtos!$J$2:$J$822,1,FALSE)</f>
        <v>#N/A</v>
      </c>
    </row>
    <row r="72" spans="1:6" ht="39.75" customHeight="1" x14ac:dyDescent="0.25">
      <c r="A72" s="49" t="s">
        <v>122</v>
      </c>
      <c r="B72" s="48" t="str">
        <f>VLOOKUP(D72,'[1]Produto Producao'!$B$2:$B$409,1,FALSE)</f>
        <v>CAPRINOS VIVOS</v>
      </c>
      <c r="C72" s="70">
        <v>104200000</v>
      </c>
      <c r="D72" s="49" t="s">
        <v>38</v>
      </c>
      <c r="E72" t="s">
        <v>738</v>
      </c>
      <c r="F72">
        <f>VLOOKUP(C72,Lista_Produtos!$J$2:$J$822,1,FALSE)</f>
        <v>104200000</v>
      </c>
    </row>
    <row r="73" spans="1:6" ht="45" customHeight="1" x14ac:dyDescent="0.25">
      <c r="A73" s="49" t="s">
        <v>122</v>
      </c>
      <c r="B73" s="48" t="str">
        <f>VLOOKUP(D73,'[1]Produto Producao'!$B$2:$B$409,1,FALSE)</f>
        <v>CARNES DE CAPRINOS, FRESCAS, REFRIGERADAS OU CONGELADAS</v>
      </c>
      <c r="C73" s="70">
        <v>204500000</v>
      </c>
      <c r="D73" s="49" t="s">
        <v>39</v>
      </c>
      <c r="E73" t="s">
        <v>738</v>
      </c>
      <c r="F73">
        <f>VLOOKUP(C73,Lista_Produtos!$J$2:$J$822,1,FALSE)</f>
        <v>204500000</v>
      </c>
    </row>
    <row r="74" spans="1:6" ht="30.75" customHeight="1" x14ac:dyDescent="0.25">
      <c r="A74" s="49" t="s">
        <v>122</v>
      </c>
      <c r="B74" s="48" t="str">
        <f>VLOOKUP(D74,'[1]Produto Producao'!$B$2:$B$409,1,FALSE)</f>
        <v>GORDURAS DE ANIMAIS DA ESPECIE CAPRINA, EXCEPTO OS DA POSIÇÃO 1503</v>
      </c>
      <c r="C74" s="70">
        <v>1502909002</v>
      </c>
      <c r="D74" s="49" t="s">
        <v>40</v>
      </c>
      <c r="E74" t="s">
        <v>738</v>
      </c>
      <c r="F74">
        <f>VLOOKUP(C74,Lista_Produtos!$J$2:$J$822,1,FALSE)</f>
        <v>1502909002</v>
      </c>
    </row>
    <row r="75" spans="1:6" ht="73.5" customHeight="1" x14ac:dyDescent="0.25">
      <c r="A75" s="49" t="s">
        <v>122</v>
      </c>
      <c r="B75" s="48" t="str">
        <f>VLOOKUP(D75,'[1]Produto Producao'!$B$2:$B$409,1,FALSE)</f>
        <v>MIUDEZAS DE CAPRINOS, FRESCAS OU REFRIGERADAS (EXCETO PARA FABRICAÇÃO DE PRODUTOS FARMACÊUTICOS)</v>
      </c>
      <c r="C75" s="70">
        <v>206809902</v>
      </c>
      <c r="D75" s="49" t="s">
        <v>41</v>
      </c>
      <c r="E75" t="s">
        <v>738</v>
      </c>
      <c r="F75">
        <f>VLOOKUP(C75,Lista_Produtos!$J$2:$J$822,1,FALSE)</f>
        <v>206809902</v>
      </c>
    </row>
    <row r="76" spans="1:6" x14ac:dyDescent="0.25">
      <c r="A76" s="49" t="s">
        <v>122</v>
      </c>
      <c r="B76" s="48" t="e">
        <f>VLOOKUP(D76,'[1]Produto Producao'!$B$2:$B$409,1,FALSE)</f>
        <v>#N/A</v>
      </c>
      <c r="C76" s="63"/>
      <c r="D76" s="55" t="s">
        <v>523</v>
      </c>
      <c r="F76" t="e">
        <f>VLOOKUP(C76,Lista_Produtos!$J$2:$J$822,1,FALSE)</f>
        <v>#N/A</v>
      </c>
    </row>
    <row r="77" spans="1:6" ht="48" x14ac:dyDescent="0.25">
      <c r="A77" s="49" t="s">
        <v>123</v>
      </c>
      <c r="B77" s="48" t="e">
        <f>VLOOKUP(D77,'[1]Produto Producao'!$B$2:$B$409,1,FALSE)</f>
        <v>#N/A</v>
      </c>
      <c r="C77" s="61">
        <v>207</v>
      </c>
      <c r="D77" s="49" t="s">
        <v>545</v>
      </c>
      <c r="F77" t="e">
        <f>VLOOKUP(C77,Lista_Produtos!$J$2:$J$822,1,FALSE)</f>
        <v>#N/A</v>
      </c>
    </row>
    <row r="78" spans="1:6" ht="36" x14ac:dyDescent="0.25">
      <c r="A78" s="49" t="s">
        <v>123</v>
      </c>
      <c r="B78" s="48" t="e">
        <f>VLOOKUP(D78,'[1]Produto Producao'!$B$2:$B$409,1,FALSE)</f>
        <v>#N/A</v>
      </c>
      <c r="C78" s="61">
        <v>2074595</v>
      </c>
      <c r="D78" s="49" t="s">
        <v>546</v>
      </c>
      <c r="F78" t="e">
        <f>VLOOKUP(C78,Lista_Produtos!$J$2:$J$822,1,FALSE)</f>
        <v>#N/A</v>
      </c>
    </row>
    <row r="79" spans="1:6" ht="36" x14ac:dyDescent="0.25">
      <c r="A79" s="49" t="s">
        <v>123</v>
      </c>
      <c r="B79" s="48" t="e">
        <f>VLOOKUP(D79,'[1]Produto Producao'!$B$2:$B$409,1,FALSE)</f>
        <v>#N/A</v>
      </c>
      <c r="C79" s="61">
        <v>2074491</v>
      </c>
      <c r="D79" s="49" t="s">
        <v>547</v>
      </c>
      <c r="F79" t="e">
        <f>VLOOKUP(C79,Lista_Produtos!$J$2:$J$822,1,FALSE)</f>
        <v>#N/A</v>
      </c>
    </row>
    <row r="80" spans="1:6" ht="24" x14ac:dyDescent="0.25">
      <c r="A80" s="49" t="s">
        <v>123</v>
      </c>
      <c r="B80" s="48" t="e">
        <f>VLOOKUP(D80,'[1]Produto Producao'!$B$2:$B$409,1,FALSE)</f>
        <v>#N/A</v>
      </c>
      <c r="C80" s="61">
        <v>2072791</v>
      </c>
      <c r="D80" s="49" t="s">
        <v>548</v>
      </c>
      <c r="F80" t="e">
        <f>VLOOKUP(C80,Lista_Produtos!$J$2:$J$822,1,FALSE)</f>
        <v>#N/A</v>
      </c>
    </row>
    <row r="81" spans="1:6" ht="24" x14ac:dyDescent="0.25">
      <c r="A81" s="49" t="s">
        <v>123</v>
      </c>
      <c r="B81" s="48" t="e">
        <f>VLOOKUP(D81,'[1]Produto Producao'!$B$2:$B$409,1,FALSE)</f>
        <v>#N/A</v>
      </c>
      <c r="C81" s="61">
        <v>2071391</v>
      </c>
      <c r="D81" s="49" t="s">
        <v>549</v>
      </c>
      <c r="F81" t="e">
        <f>VLOOKUP(C81,Lista_Produtos!$J$2:$J$822,1,FALSE)</f>
        <v>#N/A</v>
      </c>
    </row>
    <row r="82" spans="1:6" ht="24" x14ac:dyDescent="0.25">
      <c r="A82" s="49" t="s">
        <v>123</v>
      </c>
      <c r="B82" s="48" t="e">
        <f>VLOOKUP(D82,'[1]Produto Producao'!$B$2:$B$409,1,FALSE)</f>
        <v>#N/A</v>
      </c>
      <c r="C82" s="61">
        <v>2071491</v>
      </c>
      <c r="D82" s="49" t="s">
        <v>550</v>
      </c>
      <c r="F82" t="e">
        <f>VLOOKUP(C82,Lista_Produtos!$J$2:$J$822,1,FALSE)</f>
        <v>#N/A</v>
      </c>
    </row>
    <row r="83" spans="1:6" ht="24" x14ac:dyDescent="0.25">
      <c r="A83" s="49" t="s">
        <v>123</v>
      </c>
      <c r="B83" s="48" t="e">
        <f>VLOOKUP(D83,'[1]Produto Producao'!$B$2:$B$409,1,FALSE)</f>
        <v>#N/A</v>
      </c>
      <c r="C83" s="61">
        <v>2072691</v>
      </c>
      <c r="D83" s="49" t="s">
        <v>551</v>
      </c>
      <c r="F83" t="e">
        <f>VLOOKUP(C83,Lista_Produtos!$J$2:$J$822,1,FALSE)</f>
        <v>#N/A</v>
      </c>
    </row>
    <row r="84" spans="1:6" ht="24" x14ac:dyDescent="0.25">
      <c r="A84" s="49" t="s">
        <v>123</v>
      </c>
      <c r="B84" s="48" t="e">
        <f>VLOOKUP(D84,'[1]Produto Producao'!$B$2:$B$409,1,FALSE)</f>
        <v>#N/A</v>
      </c>
      <c r="C84" s="61">
        <v>2109971</v>
      </c>
      <c r="D84" s="49" t="s">
        <v>552</v>
      </c>
      <c r="F84" t="e">
        <f>VLOOKUP(C84,Lista_Produtos!$J$2:$J$822,1,FALSE)</f>
        <v>#N/A</v>
      </c>
    </row>
    <row r="85" spans="1:6" ht="24" x14ac:dyDescent="0.25">
      <c r="A85" s="49" t="s">
        <v>123</v>
      </c>
      <c r="B85" s="48" t="e">
        <f>VLOOKUP(D85,'[1]Produto Producao'!$B$2:$B$409,1,FALSE)</f>
        <v>#N/A</v>
      </c>
      <c r="C85" s="61">
        <v>2074593</v>
      </c>
      <c r="D85" s="49" t="s">
        <v>553</v>
      </c>
      <c r="F85" t="e">
        <f>VLOOKUP(C85,Lista_Produtos!$J$2:$J$822,1,FALSE)</f>
        <v>#N/A</v>
      </c>
    </row>
    <row r="86" spans="1:6" ht="24" x14ac:dyDescent="0.25">
      <c r="A86" s="49" t="s">
        <v>123</v>
      </c>
      <c r="B86" s="48" t="e">
        <f>VLOOKUP(D86,'[1]Produto Producao'!$B$2:$B$409,1,FALSE)</f>
        <v>#N/A</v>
      </c>
      <c r="C86" s="61">
        <v>2074300</v>
      </c>
      <c r="D86" s="49" t="s">
        <v>554</v>
      </c>
      <c r="F86" t="e">
        <f>VLOOKUP(C86,Lista_Produtos!$J$2:$J$822,1,FALSE)</f>
        <v>#N/A</v>
      </c>
    </row>
    <row r="87" spans="1:6" ht="24" x14ac:dyDescent="0.25">
      <c r="A87" s="49" t="s">
        <v>123</v>
      </c>
      <c r="B87" s="48" t="e">
        <f>VLOOKUP(D87,'[1]Produto Producao'!$B$2:$B$409,1,FALSE)</f>
        <v>#N/A</v>
      </c>
      <c r="C87" s="61">
        <v>105</v>
      </c>
      <c r="D87" s="49" t="s">
        <v>555</v>
      </c>
      <c r="F87" t="e">
        <f>VLOOKUP(C87,Lista_Produtos!$J$2:$J$822,1,FALSE)</f>
        <v>#N/A</v>
      </c>
    </row>
    <row r="88" spans="1:6" x14ac:dyDescent="0.25">
      <c r="A88" s="49" t="s">
        <v>123</v>
      </c>
      <c r="B88" s="48" t="e">
        <f>VLOOKUP(D88,'[1]Produto Producao'!$B$2:$B$409,1,FALSE)</f>
        <v>#N/A</v>
      </c>
      <c r="C88" s="61">
        <v>15019000</v>
      </c>
      <c r="D88" s="49" t="s">
        <v>556</v>
      </c>
      <c r="F88" t="e">
        <f>VLOOKUP(C88,Lista_Produtos!$J$2:$J$822,1,FALSE)</f>
        <v>#N/A</v>
      </c>
    </row>
    <row r="89" spans="1:6" ht="36" x14ac:dyDescent="0.25">
      <c r="A89" s="49" t="s">
        <v>123</v>
      </c>
      <c r="B89" s="48" t="e">
        <f>VLOOKUP(D89,'[1]Produto Producao'!$B$2:$B$409,1,FALSE)</f>
        <v>#N/A</v>
      </c>
      <c r="C89" s="61">
        <v>2099000</v>
      </c>
      <c r="D89" s="49" t="s">
        <v>557</v>
      </c>
      <c r="F89" t="e">
        <f>VLOOKUP(C89,Lista_Produtos!$J$2:$J$822,1,FALSE)</f>
        <v>#N/A</v>
      </c>
    </row>
    <row r="90" spans="1:6" ht="24" x14ac:dyDescent="0.25">
      <c r="A90" s="49" t="s">
        <v>123</v>
      </c>
      <c r="B90" s="48" t="e">
        <f>VLOOKUP(D90,'[1]Produto Producao'!$B$2:$B$409,1,FALSE)</f>
        <v>#N/A</v>
      </c>
      <c r="C90" s="61">
        <v>16022010</v>
      </c>
      <c r="D90" s="49" t="s">
        <v>558</v>
      </c>
      <c r="F90" t="e">
        <f>VLOOKUP(C90,Lista_Produtos!$J$2:$J$822,1,FALSE)</f>
        <v>#N/A</v>
      </c>
    </row>
    <row r="91" spans="1:6" x14ac:dyDescent="0.25">
      <c r="A91" s="49" t="s">
        <v>123</v>
      </c>
      <c r="B91" s="48" t="e">
        <f>VLOOKUP(D91,'[1]Produto Producao'!$B$2:$B$409,1,FALSE)</f>
        <v>#N/A</v>
      </c>
      <c r="C91" s="61"/>
      <c r="D91" s="55" t="s">
        <v>523</v>
      </c>
      <c r="F91" t="e">
        <f>VLOOKUP(C91,Lista_Produtos!$J$2:$J$822,1,FALSE)</f>
        <v>#N/A</v>
      </c>
    </row>
    <row r="92" spans="1:6" ht="57" customHeight="1" x14ac:dyDescent="0.25">
      <c r="A92" s="48" t="s">
        <v>124</v>
      </c>
      <c r="B92" s="48" t="e">
        <f>VLOOKUP(D92,'[1]Produto Producao'!$B$2:$B$409,1,FALSE)</f>
        <v>#N/A</v>
      </c>
      <c r="C92" s="61">
        <v>1022905</v>
      </c>
      <c r="D92" s="49" t="s">
        <v>559</v>
      </c>
      <c r="F92" t="e">
        <f>VLOOKUP(C92,Lista_Produtos!$J$2:$J$822,1,FALSE)</f>
        <v>#N/A</v>
      </c>
    </row>
    <row r="93" spans="1:6" ht="57" customHeight="1" x14ac:dyDescent="0.25">
      <c r="A93" s="48" t="s">
        <v>124</v>
      </c>
      <c r="B93" s="48" t="e">
        <f>VLOOKUP(D93,'[1]Produto Producao'!$B$2:$B$409,1,FALSE)</f>
        <v>#N/A</v>
      </c>
      <c r="C93" s="70">
        <v>102290000</v>
      </c>
      <c r="D93" s="49" t="s">
        <v>560</v>
      </c>
      <c r="F93">
        <f>VLOOKUP(C93,Lista_Produtos!$J$2:$J$822,1,FALSE)</f>
        <v>102290000</v>
      </c>
    </row>
    <row r="94" spans="1:6" ht="42.75" customHeight="1" x14ac:dyDescent="0.25">
      <c r="A94" s="48" t="s">
        <v>124</v>
      </c>
      <c r="B94" s="48" t="e">
        <f>VLOOKUP(D94,'[1]Produto Producao'!$B$2:$B$409,1,FALSE)</f>
        <v>#N/A</v>
      </c>
      <c r="C94" s="61">
        <v>1029091</v>
      </c>
      <c r="D94" s="49" t="s">
        <v>561</v>
      </c>
      <c r="F94" t="e">
        <f>VLOOKUP(C94,Lista_Produtos!$J$2:$J$822,1,FALSE)</f>
        <v>#N/A</v>
      </c>
    </row>
    <row r="95" spans="1:6" ht="65.25" customHeight="1" x14ac:dyDescent="0.25">
      <c r="A95" s="48" t="s">
        <v>124</v>
      </c>
      <c r="B95" s="48" t="e">
        <f>VLOOKUP(D95,'[1]Produto Producao'!$B$2:$B$409,1,FALSE)</f>
        <v>#N/A</v>
      </c>
      <c r="C95" s="61">
        <v>10221</v>
      </c>
      <c r="D95" s="49" t="s">
        <v>562</v>
      </c>
      <c r="F95" t="e">
        <f>VLOOKUP(C95,Lista_Produtos!$J$2:$J$822,1,FALSE)</f>
        <v>#N/A</v>
      </c>
    </row>
    <row r="96" spans="1:6" ht="67.5" customHeight="1" x14ac:dyDescent="0.25">
      <c r="A96" s="48" t="s">
        <v>124</v>
      </c>
      <c r="B96" s="48" t="e">
        <f>VLOOKUP(D96,'[1]Produto Producao'!$B$2:$B$409,1,FALSE)</f>
        <v>#N/A</v>
      </c>
      <c r="C96" s="61">
        <v>1022999</v>
      </c>
      <c r="D96" s="49" t="s">
        <v>563</v>
      </c>
      <c r="F96" t="e">
        <f>VLOOKUP(C96,Lista_Produtos!$J$2:$J$822,1,FALSE)</f>
        <v>#N/A</v>
      </c>
    </row>
    <row r="97" spans="1:6" ht="54" customHeight="1" x14ac:dyDescent="0.25">
      <c r="A97" s="48" t="s">
        <v>124</v>
      </c>
      <c r="B97" s="48" t="e">
        <f>VLOOKUP(D97,'[1]Produto Producao'!$B$2:$B$409,1,FALSE)</f>
        <v>#N/A</v>
      </c>
      <c r="C97" s="61">
        <v>1023100</v>
      </c>
      <c r="D97" s="49" t="s">
        <v>564</v>
      </c>
      <c r="F97" t="e">
        <f>VLOOKUP(C97,Lista_Produtos!$J$2:$J$822,1,FALSE)</f>
        <v>#N/A</v>
      </c>
    </row>
    <row r="98" spans="1:6" ht="48" customHeight="1" x14ac:dyDescent="0.25">
      <c r="A98" s="48" t="s">
        <v>124</v>
      </c>
      <c r="B98" s="48" t="e">
        <f>VLOOKUP(D98,'[1]Produto Producao'!$B$2:$B$409,1,FALSE)</f>
        <v>#N/A</v>
      </c>
      <c r="C98" s="61">
        <v>202</v>
      </c>
      <c r="D98" s="49" t="s">
        <v>565</v>
      </c>
      <c r="F98">
        <f>VLOOKUP(C98,Lista_Produtos!$J$2:$J$822,1,FALSE)</f>
        <v>202</v>
      </c>
    </row>
    <row r="99" spans="1:6" ht="53.25" customHeight="1" x14ac:dyDescent="0.25">
      <c r="A99" s="48" t="s">
        <v>124</v>
      </c>
      <c r="B99" s="48" t="str">
        <f>VLOOKUP(D99,'[1]Produto Producao'!$B$2:$B$409,1,FALSE)</f>
        <v>CARNES DE ANIMAIS DA ESPÉCIE BOVINA, FRESCAS OU REFRIGERADAS</v>
      </c>
      <c r="C99" s="70">
        <v>201000000</v>
      </c>
      <c r="D99" s="49" t="s">
        <v>42</v>
      </c>
      <c r="F99">
        <f>VLOOKUP(C99,Lista_Produtos!$J$2:$J$822,1,FALSE)</f>
        <v>201000000</v>
      </c>
    </row>
    <row r="100" spans="1:6" ht="43.5" customHeight="1" x14ac:dyDescent="0.25">
      <c r="A100" s="48" t="s">
        <v>124</v>
      </c>
      <c r="B100" s="48" t="e">
        <f>VLOOKUP(D100,'[1]Produto Producao'!$B$2:$B$409,1,FALSE)</f>
        <v>#N/A</v>
      </c>
      <c r="C100" s="61">
        <v>21020</v>
      </c>
      <c r="D100" s="49" t="s">
        <v>566</v>
      </c>
      <c r="F100">
        <f>VLOOKUP(C100,Lista_Produtos!$J$2:$J$822,1,FALSE)</f>
        <v>21020</v>
      </c>
    </row>
    <row r="101" spans="1:6" ht="60.75" customHeight="1" x14ac:dyDescent="0.25">
      <c r="A101" s="48" t="s">
        <v>124</v>
      </c>
      <c r="B101" s="48" t="e">
        <f>VLOOKUP(D101,'[1]Produto Producao'!$B$2:$B$409,1,FALSE)</f>
        <v>#N/A</v>
      </c>
      <c r="C101" s="61">
        <v>2109990</v>
      </c>
      <c r="D101" s="49" t="s">
        <v>567</v>
      </c>
      <c r="F101">
        <f>VLOOKUP(C101,Lista_Produtos!$J$2:$J$822,1,FALSE)</f>
        <v>2109990</v>
      </c>
    </row>
    <row r="102" spans="1:6" ht="60.75" customHeight="1" x14ac:dyDescent="0.25">
      <c r="A102" s="48" t="s">
        <v>124</v>
      </c>
      <c r="B102" s="48" t="e">
        <f>VLOOKUP(D102,'[1]Produto Producao'!$B$2:$B$409,1,FALSE)</f>
        <v>#N/A</v>
      </c>
      <c r="C102" s="70">
        <v>1502109000</v>
      </c>
      <c r="D102" s="49" t="s">
        <v>568</v>
      </c>
      <c r="F102">
        <f>VLOOKUP(C102,Lista_Produtos!$J$2:$J$822,1,FALSE)</f>
        <v>1502109000</v>
      </c>
    </row>
    <row r="103" spans="1:6" ht="77.25" customHeight="1" x14ac:dyDescent="0.25">
      <c r="A103" s="48" t="s">
        <v>124</v>
      </c>
      <c r="B103" s="48" t="e">
        <f>VLOOKUP(D103,'[1]Produto Producao'!$B$2:$B$409,1,FALSE)</f>
        <v>#N/A</v>
      </c>
      <c r="C103" s="61">
        <v>2109959</v>
      </c>
      <c r="D103" s="49" t="s">
        <v>569</v>
      </c>
      <c r="F103" t="e">
        <f>VLOOKUP(C103,Lista_Produtos!$J$2:$J$822,1,FALSE)</f>
        <v>#N/A</v>
      </c>
    </row>
    <row r="104" spans="1:6" ht="84" customHeight="1" x14ac:dyDescent="0.25">
      <c r="A104" s="48" t="s">
        <v>124</v>
      </c>
      <c r="B104" s="48" t="e">
        <f>VLOOKUP(D104,'[1]Produto Producao'!$B$2:$B$409,1,FALSE)</f>
        <v>#N/A</v>
      </c>
      <c r="C104" s="61">
        <v>2061098</v>
      </c>
      <c r="D104" s="49" t="s">
        <v>570</v>
      </c>
      <c r="F104" t="e">
        <f>VLOOKUP(C104,Lista_Produtos!$J$2:$J$822,1,FALSE)</f>
        <v>#N/A</v>
      </c>
    </row>
    <row r="105" spans="1:6" ht="84" customHeight="1" x14ac:dyDescent="0.25">
      <c r="A105" s="48" t="s">
        <v>124</v>
      </c>
      <c r="B105" s="48" t="e">
        <f>VLOOKUP(D105,'[1]Produto Producao'!$B$2:$B$409,1,FALSE)</f>
        <v>#N/A</v>
      </c>
      <c r="C105" s="61">
        <v>2062100</v>
      </c>
      <c r="D105" s="49" t="s">
        <v>571</v>
      </c>
      <c r="F105">
        <f>VLOOKUP(C105,Lista_Produtos!$J$2:$J$822,1,FALSE)</f>
        <v>2062100</v>
      </c>
    </row>
    <row r="106" spans="1:6" ht="88.5" customHeight="1" x14ac:dyDescent="0.25">
      <c r="A106" s="48" t="s">
        <v>124</v>
      </c>
      <c r="B106" s="48" t="e">
        <f>VLOOKUP(D106,'[1]Produto Producao'!$B$2:$B$409,1,FALSE)</f>
        <v>#N/A</v>
      </c>
      <c r="C106" s="61">
        <v>16025010</v>
      </c>
      <c r="D106" s="49" t="s">
        <v>572</v>
      </c>
      <c r="F106">
        <f>VLOOKUP(C106,Lista_Produtos!$J$2:$J$822,1,FALSE)</f>
        <v>16025010</v>
      </c>
    </row>
    <row r="107" spans="1:6" ht="35.25" customHeight="1" x14ac:dyDescent="0.25">
      <c r="A107" s="48" t="s">
        <v>124</v>
      </c>
      <c r="B107" s="48" t="e">
        <f>VLOOKUP(D107,'[1]Produto Producao'!$B$2:$B$409,1,FALSE)</f>
        <v>#N/A</v>
      </c>
      <c r="C107" s="70">
        <v>2062991</v>
      </c>
      <c r="D107" s="49" t="s">
        <v>573</v>
      </c>
      <c r="F107">
        <f>VLOOKUP(C107,Lista_Produtos!$J$2:$J$822,1,FALSE)</f>
        <v>2062991</v>
      </c>
    </row>
    <row r="108" spans="1:6" ht="61.5" customHeight="1" x14ac:dyDescent="0.25">
      <c r="A108" s="48" t="s">
        <v>124</v>
      </c>
      <c r="B108" s="48" t="e">
        <f>VLOOKUP(D108,'[1]Produto Producao'!$B$2:$B$409,1,FALSE)</f>
        <v>#N/A</v>
      </c>
      <c r="C108" s="61">
        <v>2061095</v>
      </c>
      <c r="D108" s="49" t="s">
        <v>574</v>
      </c>
      <c r="F108">
        <f>VLOOKUP(C108,Lista_Produtos!$J$2:$J$822,1,FALSE)</f>
        <v>2061095</v>
      </c>
    </row>
    <row r="109" spans="1:6" ht="47.25" customHeight="1" x14ac:dyDescent="0.25">
      <c r="A109" s="48" t="s">
        <v>124</v>
      </c>
      <c r="B109" s="48" t="e">
        <f>VLOOKUP(D109,'[1]Produto Producao'!$B$2:$B$409,1,FALSE)</f>
        <v>#N/A</v>
      </c>
      <c r="C109" s="61">
        <v>2109951</v>
      </c>
      <c r="D109" s="49" t="s">
        <v>575</v>
      </c>
      <c r="F109">
        <f>VLOOKUP(C109,Lista_Produtos!$J$2:$J$822,1,FALSE)</f>
        <v>2109951</v>
      </c>
    </row>
    <row r="110" spans="1:6" ht="78" customHeight="1" x14ac:dyDescent="0.25">
      <c r="A110" s="48" t="s">
        <v>124</v>
      </c>
      <c r="B110" s="48" t="e">
        <f>VLOOKUP(D110,'[1]Produto Producao'!$B$2:$B$409,1,FALSE)</f>
        <v>#N/A</v>
      </c>
      <c r="C110" s="61">
        <v>16029069</v>
      </c>
      <c r="D110" s="49" t="s">
        <v>576</v>
      </c>
      <c r="F110" t="e">
        <f>VLOOKUP(C110,Lista_Produtos!$J$2:$J$822,1,FALSE)</f>
        <v>#N/A</v>
      </c>
    </row>
    <row r="111" spans="1:6" ht="60" x14ac:dyDescent="0.25">
      <c r="A111" s="48" t="s">
        <v>124</v>
      </c>
      <c r="B111" s="48" t="e">
        <f>VLOOKUP(D111,'[1]Produto Producao'!$B$2:$B$409,1,FALSE)</f>
        <v>#N/A</v>
      </c>
      <c r="C111" s="61">
        <v>16029061</v>
      </c>
      <c r="D111" s="49" t="s">
        <v>577</v>
      </c>
      <c r="F111">
        <f>VLOOKUP(C111,Lista_Produtos!$J$2:$J$822,1,FALSE)</f>
        <v>16029061</v>
      </c>
    </row>
    <row r="112" spans="1:6" x14ac:dyDescent="0.25">
      <c r="A112" s="48" t="s">
        <v>124</v>
      </c>
      <c r="B112" s="48" t="e">
        <f>VLOOKUP(D112,'[1]Produto Producao'!$B$2:$B$409,1,FALSE)</f>
        <v>#N/A</v>
      </c>
      <c r="C112" s="61"/>
      <c r="D112" s="55" t="s">
        <v>523</v>
      </c>
      <c r="F112" t="e">
        <f>VLOOKUP(C112,Lista_Produtos!$J$2:$J$822,1,FALSE)</f>
        <v>#N/A</v>
      </c>
    </row>
    <row r="113" spans="1:6" ht="24" x14ac:dyDescent="0.25">
      <c r="A113" s="49" t="s">
        <v>125</v>
      </c>
      <c r="B113" s="48" t="str">
        <f>VLOOKUP(D113,'[1]Produto Producao'!$B$2:$B$409,1,FALSE)</f>
        <v>CARNES E MIUDEZAS COMESTÍVEIS, DE COELHOS DOMÉSTICOS, FRESCAS, REFRIGERADAS OU CONGELADAS</v>
      </c>
      <c r="C113" s="72">
        <v>208101000</v>
      </c>
      <c r="D113" s="49" t="s">
        <v>43</v>
      </c>
      <c r="F113">
        <f>VLOOKUP(C113,Lista_Produtos!$J$2:$J$822,1,FALSE)</f>
        <v>208101000</v>
      </c>
    </row>
    <row r="114" spans="1:6" x14ac:dyDescent="0.25">
      <c r="A114" s="49" t="s">
        <v>125</v>
      </c>
      <c r="B114" s="48" t="str">
        <f>VLOOKUP(D114,'[1]Produto Producao'!$B$2:$B$409,1,FALSE)</f>
        <v>COELHOS DOMÉSTICOS, VIVOS</v>
      </c>
      <c r="C114" s="72">
        <v>106141000</v>
      </c>
      <c r="D114" s="49" t="s">
        <v>44</v>
      </c>
      <c r="F114">
        <f>VLOOKUP(C114,Lista_Produtos!$J$2:$J$822,1,FALSE)</f>
        <v>106141000</v>
      </c>
    </row>
    <row r="115" spans="1:6" x14ac:dyDescent="0.25">
      <c r="A115" s="49" t="s">
        <v>125</v>
      </c>
      <c r="B115" s="48" t="e">
        <f>VLOOKUP(D115,'[1]Produto Producao'!$B$2:$B$409,1,FALSE)</f>
        <v>#N/A</v>
      </c>
      <c r="C115" s="64"/>
      <c r="D115" s="55" t="s">
        <v>523</v>
      </c>
      <c r="F115" t="e">
        <f>VLOOKUP(C115,Lista_Produtos!$J$2:$J$822,1,FALSE)</f>
        <v>#N/A</v>
      </c>
    </row>
    <row r="116" spans="1:6" ht="30.75" customHeight="1" x14ac:dyDescent="0.25">
      <c r="A116" s="49" t="s">
        <v>126</v>
      </c>
      <c r="B116" s="48" t="str">
        <f>VLOOKUP(D116,'[1]Produto Producao'!$B$2:$B$409,1,FALSE)</f>
        <v>BORREGOS VIVOS, COM IDADE = &lt; 1 ANO (EXCETO REPRODUTORES DE RAÇA PURA)</v>
      </c>
      <c r="C116" s="72">
        <v>104103000</v>
      </c>
      <c r="D116" s="49" t="s">
        <v>45</v>
      </c>
      <c r="F116">
        <f>VLOOKUP(C116,Lista_Produtos!$J$2:$J$822,1,FALSE)</f>
        <v>104103000</v>
      </c>
    </row>
    <row r="117" spans="1:6" ht="39.75" customHeight="1" x14ac:dyDescent="0.25">
      <c r="A117" s="49" t="s">
        <v>126</v>
      </c>
      <c r="B117" s="48" t="str">
        <f>VLOOKUP(D117,'[1]Produto Producao'!$B$2:$B$409,1,FALSE)</f>
        <v>CARCAÇAS E MEIAS CARCAÇAS DE BORREGO, FRESCAS OU REFRIGERADAS</v>
      </c>
      <c r="C117" s="72">
        <v>204100001</v>
      </c>
      <c r="D117" s="49" t="s">
        <v>46</v>
      </c>
      <c r="F117">
        <f>VLOOKUP(C117,Lista_Produtos!$J$2:$J$822,1,FALSE)</f>
        <v>204100001</v>
      </c>
    </row>
    <row r="118" spans="1:6" ht="37.5" customHeight="1" x14ac:dyDescent="0.25">
      <c r="A118" s="49" t="s">
        <v>126</v>
      </c>
      <c r="B118" s="48" t="str">
        <f>VLOOKUP(D118,'[1]Produto Producao'!$B$2:$B$409,1,FALSE)</f>
        <v>CARCAÇAS E MEIAS CARCAÇAS, DE OVINOS, FRESCAS OU REFRIGERADAS (EXCETO DE BORREGO)</v>
      </c>
      <c r="C118" s="72">
        <v>204210001</v>
      </c>
      <c r="D118" s="49" t="s">
        <v>47</v>
      </c>
      <c r="F118">
        <f>VLOOKUP(C118,Lista_Produtos!$J$2:$J$822,1,FALSE)</f>
        <v>204210001</v>
      </c>
    </row>
    <row r="119" spans="1:6" ht="39.75" customHeight="1" x14ac:dyDescent="0.25">
      <c r="A119" s="49" t="s">
        <v>126</v>
      </c>
      <c r="B119" s="48" t="str">
        <f>VLOOKUP(D119,'[1]Produto Producao'!$B$2:$B$409,1,FALSE)</f>
        <v>CARCAÇAS E MEIAS CARCAÇAS DE BORREGO, FRESCAS OU REFRIGERADAS</v>
      </c>
      <c r="C119" s="71">
        <v>204100001</v>
      </c>
      <c r="D119" s="49" t="s">
        <v>46</v>
      </c>
      <c r="F119">
        <f>VLOOKUP(C119,Lista_Produtos!$J$2:$J$822,1,FALSE)</f>
        <v>204100001</v>
      </c>
    </row>
    <row r="120" spans="1:6" ht="56.25" customHeight="1" x14ac:dyDescent="0.25">
      <c r="A120" s="49" t="s">
        <v>126</v>
      </c>
      <c r="B120" s="48" t="str">
        <f>VLOOKUP(D120,'[1]Produto Producao'!$B$2:$B$409,1,FALSE)</f>
        <v>CARCAÇAS E MEIAS CARCAÇAS, DE OVINOS, FRESCAS OU REFRIGERADAS (EXCETO DE BORREGO)</v>
      </c>
      <c r="C120" s="71">
        <v>204210001</v>
      </c>
      <c r="D120" s="49" t="s">
        <v>47</v>
      </c>
      <c r="F120">
        <f>VLOOKUP(C120,Lista_Produtos!$J$2:$J$822,1,FALSE)</f>
        <v>204210001</v>
      </c>
    </row>
    <row r="121" spans="1:6" ht="32.25" customHeight="1" x14ac:dyDescent="0.25">
      <c r="A121" s="49" t="s">
        <v>126</v>
      </c>
      <c r="B121" s="48" t="str">
        <f>VLOOKUP(D121,'[1]Produto Producao'!$B$2:$B$409,1,FALSE)</f>
        <v>CARNE DE BORREGO, FRESCAS OU REFRIGERADAS</v>
      </c>
      <c r="C121" s="71">
        <v>204100002</v>
      </c>
      <c r="D121" s="49" t="s">
        <v>48</v>
      </c>
      <c r="F121">
        <f>VLOOKUP(C121,Lista_Produtos!$J$2:$J$822,1,FALSE)</f>
        <v>204100002</v>
      </c>
    </row>
    <row r="122" spans="1:6" ht="52.5" customHeight="1" x14ac:dyDescent="0.25">
      <c r="A122" s="49" t="s">
        <v>126</v>
      </c>
      <c r="B122" s="48" t="str">
        <f>VLOOKUP(D122,'[1]Produto Producao'!$B$2:$B$409,1,FALSE)</f>
        <v>CARNE DE OVINO, FRESCAS OU REFRIGERADAS (EXCETO DE BORREGO)</v>
      </c>
      <c r="C122" s="71">
        <v>204210002</v>
      </c>
      <c r="D122" s="49" t="s">
        <v>49</v>
      </c>
      <c r="F122">
        <f>VLOOKUP(C122,Lista_Produtos!$J$2:$J$822,1,FALSE)</f>
        <v>204210002</v>
      </c>
    </row>
    <row r="123" spans="1:6" ht="41.25" customHeight="1" x14ac:dyDescent="0.25">
      <c r="A123" s="49" t="s">
        <v>126</v>
      </c>
      <c r="B123" s="48" t="str">
        <f>VLOOKUP(D123,'[1]Produto Producao'!$B$2:$B$409,1,FALSE)</f>
        <v>CARNES DE OVINOS, DESOSSADAS, FRESCAS OU REFRIGERADAS</v>
      </c>
      <c r="C123" s="71">
        <v>204230000</v>
      </c>
      <c r="D123" s="49" t="s">
        <v>50</v>
      </c>
      <c r="F123">
        <f>VLOOKUP(C123,Lista_Produtos!$J$2:$J$822,1,FALSE)</f>
        <v>204230000</v>
      </c>
    </row>
    <row r="124" spans="1:6" ht="36" customHeight="1" x14ac:dyDescent="0.25">
      <c r="A124" s="49" t="s">
        <v>126</v>
      </c>
      <c r="B124" s="48" t="str">
        <f>VLOOKUP(D124,'[1]Produto Producao'!$B$2:$B$409,1,FALSE)</f>
        <v>CARNES NÃO DESOSSADAS DE OVINOS (EXCETO CARCAÇAS E MEIAS CARCAÇAS), FRESCAS OU REFRIGERADAS</v>
      </c>
      <c r="C124" s="71">
        <v>204220000</v>
      </c>
      <c r="D124" s="49" t="s">
        <v>51</v>
      </c>
      <c r="F124">
        <f>VLOOKUP(C124,Lista_Produtos!$J$2:$J$822,1,FALSE)</f>
        <v>204220000</v>
      </c>
    </row>
    <row r="125" spans="1:6" ht="43.5" customHeight="1" x14ac:dyDescent="0.25">
      <c r="A125" s="49" t="s">
        <v>126</v>
      </c>
      <c r="B125" s="48" t="str">
        <f>VLOOKUP(D125,'[1]Produto Producao'!$B$2:$B$409,1,FALSE)</f>
        <v>GORDURAS DE ANIMAIS DA ESPECIE OVINA, EXCEPTO OS DA POSIÇÃO 1503</v>
      </c>
      <c r="C125" s="71">
        <v>1502909001</v>
      </c>
      <c r="D125" s="49" t="s">
        <v>52</v>
      </c>
      <c r="F125">
        <f>VLOOKUP(C125,Lista_Produtos!$J$2:$J$822,1,FALSE)</f>
        <v>1502909001</v>
      </c>
    </row>
    <row r="126" spans="1:6" ht="36.75" customHeight="1" x14ac:dyDescent="0.25">
      <c r="A126" s="49" t="s">
        <v>126</v>
      </c>
      <c r="B126" s="48" t="str">
        <f>VLOOKUP(D126,'[1]Produto Producao'!$B$2:$B$409,1,FALSE)</f>
        <v>MIUDEZAS DE OVINOS, FRESCAS OU REFRIGERADAS (EXCETO PARA FABRICAÇÃO DE PRODUTOS FARMACÊUTICOS)</v>
      </c>
      <c r="C126" s="71">
        <v>206809901</v>
      </c>
      <c r="D126" s="49" t="s">
        <v>53</v>
      </c>
      <c r="F126">
        <f>VLOOKUP(C126,Lista_Produtos!$J$2:$J$822,1,FALSE)</f>
        <v>206809901</v>
      </c>
    </row>
    <row r="127" spans="1:6" ht="36.75" customHeight="1" x14ac:dyDescent="0.25">
      <c r="A127" s="49" t="s">
        <v>126</v>
      </c>
      <c r="B127" s="48" t="str">
        <f>VLOOKUP(D127,'[1]Produto Producao'!$B$2:$B$409,1,FALSE)</f>
        <v>OVINOS VIVOS (EXCETO REPRODUTORES DE RAÇA PURA E BORREGOS)</v>
      </c>
      <c r="C127" s="71">
        <v>104108000</v>
      </c>
      <c r="D127" s="49" t="s">
        <v>54</v>
      </c>
      <c r="F127">
        <f>VLOOKUP(C127,Lista_Produtos!$J$2:$J$822,1,FALSE)</f>
        <v>104108000</v>
      </c>
    </row>
    <row r="128" spans="1:6" x14ac:dyDescent="0.25">
      <c r="A128" s="49" t="s">
        <v>126</v>
      </c>
      <c r="B128" s="48" t="e">
        <f>VLOOKUP(D128,'[1]Produto Producao'!$B$2:$B$409,1,FALSE)</f>
        <v>#N/A</v>
      </c>
      <c r="C128" s="63"/>
      <c r="D128" s="55" t="s">
        <v>523</v>
      </c>
      <c r="F128" t="e">
        <f>VLOOKUP(C128,Lista_Produtos!$J$2:$J$822,1,FALSE)</f>
        <v>#N/A</v>
      </c>
    </row>
    <row r="129" spans="1:6" ht="28.5" customHeight="1" x14ac:dyDescent="0.25">
      <c r="A129" s="48" t="s">
        <v>127</v>
      </c>
      <c r="B129" s="48" t="str">
        <f>VLOOKUP(D129,'[1]Produto Producao'!$B$2:$B$409,1,FALSE)</f>
        <v>ANIMAIS VIVOS DA ESPÉCIE SUÍNA DOMÉSTICA, COM EXCLUSÃO DOS REPRODUTORES DE RAÇA PURA</v>
      </c>
      <c r="C129" s="70">
        <v>103000000</v>
      </c>
      <c r="D129" s="49" t="s">
        <v>55</v>
      </c>
      <c r="F129">
        <f>VLOOKUP(C129,Lista_Produtos!$J$2:$J$822,1,FALSE)</f>
        <v>103000000</v>
      </c>
    </row>
    <row r="130" spans="1:6" ht="38.25" customHeight="1" x14ac:dyDescent="0.25">
      <c r="A130" s="48" t="s">
        <v>127</v>
      </c>
      <c r="B130" s="48" t="e">
        <f>VLOOKUP(D130,'[1]Produto Producao'!$B$2:$B$409,1,FALSE)</f>
        <v>#N/A</v>
      </c>
      <c r="C130" s="70">
        <v>1501100000</v>
      </c>
      <c r="D130" s="49" t="s">
        <v>578</v>
      </c>
      <c r="F130">
        <f>VLOOKUP(C130,Lista_Produtos!$J$2:$J$822,1,FALSE)</f>
        <v>1501100000</v>
      </c>
    </row>
    <row r="131" spans="1:6" ht="38.25" customHeight="1" x14ac:dyDescent="0.25">
      <c r="A131" s="48" t="s">
        <v>127</v>
      </c>
      <c r="B131" s="48" t="e">
        <f>VLOOKUP(D131,'[1]Produto Producao'!$B$2:$B$409,1,FALSE)</f>
        <v>#N/A</v>
      </c>
      <c r="C131" s="70">
        <v>203000000</v>
      </c>
      <c r="D131" s="49" t="s">
        <v>579</v>
      </c>
      <c r="F131">
        <f>VLOOKUP(C131,Lista_Produtos!$J$2:$J$822,1,FALSE)</f>
        <v>203000000</v>
      </c>
    </row>
    <row r="132" spans="1:6" ht="28.5" customHeight="1" x14ac:dyDescent="0.25">
      <c r="A132" s="48" t="s">
        <v>127</v>
      </c>
      <c r="B132" s="48" t="e">
        <f>VLOOKUP(D132,'[1]Produto Producao'!$B$2:$B$409,1,FALSE)</f>
        <v>#N/A</v>
      </c>
      <c r="C132" s="70">
        <v>210000000</v>
      </c>
      <c r="D132" s="49" t="s">
        <v>580</v>
      </c>
      <c r="F132">
        <f>VLOOKUP(C132,Lista_Produtos!$J$2:$J$822,1,FALSE)</f>
        <v>210000000</v>
      </c>
    </row>
    <row r="133" spans="1:6" ht="36" x14ac:dyDescent="0.25">
      <c r="A133" s="48" t="s">
        <v>127</v>
      </c>
      <c r="B133" s="48" t="str">
        <f>VLOOKUP(D133,'[1]Produto Producao'!$B$2:$B$409,1,FALSE)</f>
        <v>ENCHIDOS E PRODUTOS SEMELHANTES, DE CARNES, DE MIUDEZAS OU DE SANGUE; PREPARAÇÕES ALIMENTÍCIAS À BASE DESTES PRODUTOS</v>
      </c>
      <c r="C133" s="70">
        <v>1601000000</v>
      </c>
      <c r="D133" s="49" t="s">
        <v>56</v>
      </c>
      <c r="F133">
        <f>VLOOKUP(C133,Lista_Produtos!$J$2:$J$822,1,FALSE)</f>
        <v>1601000000</v>
      </c>
    </row>
    <row r="134" spans="1:6" ht="74.25" customHeight="1" x14ac:dyDescent="0.25">
      <c r="A134" s="48" t="s">
        <v>127</v>
      </c>
      <c r="B134" s="48" t="e">
        <f>VLOOKUP(D134,'[1]Produto Producao'!$B$2:$B$409,1,FALSE)</f>
        <v>#N/A</v>
      </c>
      <c r="C134" s="61">
        <v>150120</v>
      </c>
      <c r="D134" s="49" t="s">
        <v>581</v>
      </c>
      <c r="F134" t="e">
        <f>VLOOKUP(C134,Lista_Produtos!$J$2:$J$822,1,FALSE)</f>
        <v>#N/A</v>
      </c>
    </row>
    <row r="135" spans="1:6" ht="93" customHeight="1" x14ac:dyDescent="0.25">
      <c r="A135" s="48" t="s">
        <v>127</v>
      </c>
      <c r="B135" s="48" t="e">
        <f>VLOOKUP(D135,'[1]Produto Producao'!$B$2:$B$409,1,FALSE)</f>
        <v>#VALUE!</v>
      </c>
      <c r="C135" s="61">
        <v>19022030</v>
      </c>
      <c r="D135" s="49" t="s">
        <v>582</v>
      </c>
      <c r="F135" t="e">
        <f>VLOOKUP(C135,Lista_Produtos!$J$2:$J$822,1,FALSE)</f>
        <v>#N/A</v>
      </c>
    </row>
    <row r="136" spans="1:6" ht="54" customHeight="1" x14ac:dyDescent="0.25">
      <c r="A136" s="48" t="s">
        <v>127</v>
      </c>
      <c r="B136" s="48" t="e">
        <f>VLOOKUP(D136,'[1]Produto Producao'!$B$2:$B$409,1,FALSE)</f>
        <v>#N/A</v>
      </c>
      <c r="C136" s="61">
        <v>206</v>
      </c>
      <c r="D136" s="49" t="s">
        <v>583</v>
      </c>
      <c r="F136" t="e">
        <f>VLOOKUP(C136,Lista_Produtos!$J$2:$J$822,1,FALSE)</f>
        <v>#N/A</v>
      </c>
    </row>
    <row r="137" spans="1:6" ht="36" customHeight="1" x14ac:dyDescent="0.25">
      <c r="A137" s="48" t="s">
        <v>127</v>
      </c>
      <c r="B137" s="48" t="e">
        <f>VLOOKUP(D137,'[1]Produto Producao'!$B$2:$B$409,1,FALSE)</f>
        <v>#N/A</v>
      </c>
      <c r="C137" s="61">
        <v>16022090</v>
      </c>
      <c r="D137" s="49" t="s">
        <v>584</v>
      </c>
      <c r="F137" t="e">
        <f>VLOOKUP(C137,Lista_Produtos!$J$2:$J$822,1,FALSE)</f>
        <v>#N/A</v>
      </c>
    </row>
    <row r="138" spans="1:6" ht="30" customHeight="1" x14ac:dyDescent="0.25">
      <c r="A138" s="48" t="s">
        <v>127</v>
      </c>
      <c r="B138" s="48" t="e">
        <f>VLOOKUP(D138,'[1]Produto Producao'!$B$2:$B$409,1,FALSE)</f>
        <v>#N/A</v>
      </c>
      <c r="C138" s="61">
        <v>16029010</v>
      </c>
      <c r="D138" s="49" t="s">
        <v>585</v>
      </c>
      <c r="F138" t="e">
        <f>VLOOKUP(C138,Lista_Produtos!$J$2:$J$822,1,FALSE)</f>
        <v>#N/A</v>
      </c>
    </row>
    <row r="139" spans="1:6" ht="93.75" customHeight="1" x14ac:dyDescent="0.25">
      <c r="A139" s="48" t="s">
        <v>127</v>
      </c>
      <c r="B139" s="48" t="e">
        <f>VLOOKUP(D139,'[1]Produto Producao'!$B$2:$B$409,1,FALSE)</f>
        <v>#VALUE!</v>
      </c>
      <c r="C139" s="61">
        <v>16024950</v>
      </c>
      <c r="D139" s="49" t="s">
        <v>586</v>
      </c>
      <c r="F139" t="e">
        <f>VLOOKUP(C139,Lista_Produtos!$J$2:$J$822,1,FALSE)</f>
        <v>#N/A</v>
      </c>
    </row>
    <row r="140" spans="1:6" ht="42" customHeight="1" x14ac:dyDescent="0.25">
      <c r="A140" s="48" t="s">
        <v>127</v>
      </c>
      <c r="B140" s="48" t="e">
        <f>VLOOKUP(D140,'[1]Produto Producao'!$B$2:$B$409,1,FALSE)</f>
        <v>#N/A</v>
      </c>
      <c r="C140" s="61">
        <v>16029051</v>
      </c>
      <c r="D140" s="49" t="s">
        <v>587</v>
      </c>
      <c r="F140" t="e">
        <f>VLOOKUP(C140,Lista_Produtos!$J$2:$J$822,1,FALSE)</f>
        <v>#N/A</v>
      </c>
    </row>
    <row r="141" spans="1:6" ht="60" x14ac:dyDescent="0.25">
      <c r="A141" s="48" t="s">
        <v>127</v>
      </c>
      <c r="B141" s="48" t="e">
        <f>VLOOKUP(D141,'[1]Produto Producao'!$B$2:$B$409,1,FALSE)</f>
        <v>#N/A</v>
      </c>
      <c r="C141" s="61">
        <v>16024911</v>
      </c>
      <c r="D141" s="49" t="s">
        <v>588</v>
      </c>
      <c r="F141" t="e">
        <f>VLOOKUP(C141,Lista_Produtos!$J$2:$J$822,1,FALSE)</f>
        <v>#N/A</v>
      </c>
    </row>
    <row r="142" spans="1:6" ht="40.5" customHeight="1" x14ac:dyDescent="0.25">
      <c r="A142" s="48" t="s">
        <v>127</v>
      </c>
      <c r="B142" s="48" t="e">
        <f>VLOOKUP(D142,'[1]Produto Producao'!$B$2:$B$409,1,FALSE)</f>
        <v>#N/A</v>
      </c>
      <c r="C142" s="61">
        <v>16024110</v>
      </c>
      <c r="D142" s="49" t="s">
        <v>589</v>
      </c>
      <c r="F142" t="e">
        <f>VLOOKUP(C142,Lista_Produtos!$J$2:$J$822,1,FALSE)</f>
        <v>#N/A</v>
      </c>
    </row>
    <row r="143" spans="1:6" ht="31.5" customHeight="1" x14ac:dyDescent="0.25">
      <c r="A143" s="48" t="s">
        <v>127</v>
      </c>
      <c r="B143" s="48" t="e">
        <f>VLOOKUP(D143,'[1]Produto Producao'!$B$2:$B$409,1,FALSE)</f>
        <v>#N/A</v>
      </c>
      <c r="C143" s="70">
        <v>1602100000</v>
      </c>
      <c r="D143" s="49" t="s">
        <v>590</v>
      </c>
      <c r="F143">
        <f>VLOOKUP(C143,Lista_Produtos!$J$2:$J$822,1,FALSE)</f>
        <v>1602100000</v>
      </c>
    </row>
    <row r="144" spans="1:6" ht="48" x14ac:dyDescent="0.25">
      <c r="A144" s="48" t="s">
        <v>127</v>
      </c>
      <c r="B144" s="48" t="str">
        <f>VLOOKUP(D144,'[1]Produto Producao'!$B$2:$B$409,1,FALSE)</f>
        <v>TOUCINHO DE PORCO SEM PARTES MAGRAS E GORDURAS DE PORCO , NÃO FUNDIDAS NEM EXTRAÍDAS DE OUTRO MODO, FRESCOS, REFRIGERADOS, CONGELADOS, SALGADOS OU EM SALMOURA, SECOS OU FUMADOS</v>
      </c>
      <c r="C144" s="70">
        <v>209100000</v>
      </c>
      <c r="D144" s="49" t="s">
        <v>57</v>
      </c>
      <c r="F144">
        <f>VLOOKUP(C144,Lista_Produtos!$J$2:$J$822,1,FALSE)</f>
        <v>209100000</v>
      </c>
    </row>
    <row r="145" spans="1:6" x14ac:dyDescent="0.25">
      <c r="A145" s="48" t="s">
        <v>127</v>
      </c>
      <c r="B145" s="48" t="e">
        <f>VLOOKUP(D145,'[1]Produto Producao'!$B$2:$B$409,1,FALSE)</f>
        <v>#N/A</v>
      </c>
      <c r="C145" s="61"/>
      <c r="D145" s="55" t="s">
        <v>523</v>
      </c>
      <c r="F145" t="e">
        <f>VLOOKUP(C145,Lista_Produtos!$J$2:$J$822,1,FALSE)</f>
        <v>#N/A</v>
      </c>
    </row>
    <row r="146" spans="1:6" ht="24" x14ac:dyDescent="0.25">
      <c r="A146" s="49" t="s">
        <v>128</v>
      </c>
      <c r="B146" s="48" t="str">
        <f>VLOOKUP(D146,'[1]Produto Producao'!$B$2:$B$409,1,FALSE)</f>
        <v>AVEIA</v>
      </c>
      <c r="C146" s="70">
        <v>1004000000</v>
      </c>
      <c r="D146" s="49" t="s">
        <v>58</v>
      </c>
      <c r="F146">
        <f>VLOOKUP(C146,Lista_Produtos!$J$2:$J$822,1,FALSE)</f>
        <v>1004000000</v>
      </c>
    </row>
    <row r="147" spans="1:6" ht="24" x14ac:dyDescent="0.25">
      <c r="A147" s="49" t="s">
        <v>128</v>
      </c>
      <c r="B147" s="48" t="str">
        <f>VLOOKUP(D147,'[1]Produto Producao'!$B$2:$B$409,1,FALSE)</f>
        <v>CENTEIO</v>
      </c>
      <c r="C147" s="70">
        <v>1002000000</v>
      </c>
      <c r="D147" s="49" t="s">
        <v>59</v>
      </c>
      <c r="F147">
        <f>VLOOKUP(C147,Lista_Produtos!$J$2:$J$822,1,FALSE)</f>
        <v>1002000000</v>
      </c>
    </row>
    <row r="148" spans="1:6" ht="24" x14ac:dyDescent="0.25">
      <c r="A148" s="49" t="s">
        <v>128</v>
      </c>
      <c r="B148" s="48" t="str">
        <f>VLOOKUP(D148,'[1]Produto Producao'!$B$2:$B$409,1,FALSE)</f>
        <v>CEVADA</v>
      </c>
      <c r="C148" s="70">
        <v>1003000000</v>
      </c>
      <c r="D148" s="49" t="s">
        <v>60</v>
      </c>
      <c r="F148">
        <f>VLOOKUP(C148,Lista_Produtos!$J$2:$J$822,1,FALSE)</f>
        <v>1003000000</v>
      </c>
    </row>
    <row r="149" spans="1:6" ht="24" x14ac:dyDescent="0.25">
      <c r="A149" s="49" t="s">
        <v>128</v>
      </c>
      <c r="B149" s="48" t="str">
        <f>VLOOKUP(D149,'[1]Produto Producao'!$B$2:$B$409,1,FALSE)</f>
        <v>MILHO (EXCETO PARA SEMENTEIRA)</v>
      </c>
      <c r="C149" s="70">
        <v>1005900000</v>
      </c>
      <c r="D149" s="49" t="s">
        <v>61</v>
      </c>
      <c r="F149">
        <f>VLOOKUP(C149,Lista_Produtos!$J$2:$J$822,1,FALSE)</f>
        <v>1005900000</v>
      </c>
    </row>
    <row r="150" spans="1:6" ht="24" x14ac:dyDescent="0.25">
      <c r="A150" s="49" t="s">
        <v>128</v>
      </c>
      <c r="B150" s="48" t="str">
        <f>VLOOKUP(D150,'[1]Produto Producao'!$B$2:$B$409,1,FALSE)</f>
        <v>MILHO DOCE, FRESCO OU REFRIGERADO</v>
      </c>
      <c r="C150" s="70">
        <v>709996000</v>
      </c>
      <c r="D150" s="49" t="s">
        <v>62</v>
      </c>
      <c r="F150">
        <f>VLOOKUP(C150,Lista_Produtos!$J$2:$J$822,1,FALSE)</f>
        <v>709996000</v>
      </c>
    </row>
    <row r="151" spans="1:6" ht="24" x14ac:dyDescent="0.25">
      <c r="A151" s="49" t="s">
        <v>128</v>
      </c>
      <c r="B151" s="48" t="str">
        <f>VLOOKUP(D151,'[1]Produto Producao'!$B$2:$B$409,1,FALSE)</f>
        <v>MILHO, PARA SEMENTEIRA (EXCETO HÍBRIDO)</v>
      </c>
      <c r="C151" s="70">
        <v>1005109000</v>
      </c>
      <c r="D151" s="49" t="s">
        <v>63</v>
      </c>
      <c r="F151">
        <f>VLOOKUP(C151,Lista_Produtos!$J$2:$J$822,1,FALSE)</f>
        <v>1005109000</v>
      </c>
    </row>
    <row r="152" spans="1:6" ht="24" x14ac:dyDescent="0.25">
      <c r="A152" s="49" t="s">
        <v>128</v>
      </c>
      <c r="B152" s="48" t="str">
        <f>VLOOKUP(D152,'[1]Produto Producao'!$B$2:$B$409,1,FALSE)</f>
        <v>AVEIA</v>
      </c>
      <c r="C152" s="71">
        <v>1004000000</v>
      </c>
      <c r="D152" s="49" t="s">
        <v>58</v>
      </c>
      <c r="F152">
        <f>VLOOKUP(C152,Lista_Produtos!$J$2:$J$822,1,FALSE)</f>
        <v>1004000000</v>
      </c>
    </row>
    <row r="153" spans="1:6" ht="24" x14ac:dyDescent="0.25">
      <c r="A153" s="49" t="s">
        <v>128</v>
      </c>
      <c r="B153" s="48" t="str">
        <f>VLOOKUP(D153,'[1]Produto Producao'!$B$2:$B$409,1,FALSE)</f>
        <v>CENTEIO</v>
      </c>
      <c r="C153" s="71">
        <v>1002000000</v>
      </c>
      <c r="D153" s="49" t="s">
        <v>59</v>
      </c>
      <c r="F153">
        <f>VLOOKUP(C153,Lista_Produtos!$J$2:$J$822,1,FALSE)</f>
        <v>1002000000</v>
      </c>
    </row>
    <row r="154" spans="1:6" ht="24" x14ac:dyDescent="0.25">
      <c r="A154" s="49" t="s">
        <v>128</v>
      </c>
      <c r="B154" s="48" t="str">
        <f>VLOOKUP(D154,'[1]Produto Producao'!$B$2:$B$409,1,FALSE)</f>
        <v>CEVADA</v>
      </c>
      <c r="C154" s="71">
        <v>1003000000</v>
      </c>
      <c r="D154" s="49" t="s">
        <v>60</v>
      </c>
      <c r="F154">
        <f>VLOOKUP(C154,Lista_Produtos!$J$2:$J$822,1,FALSE)</f>
        <v>1003000000</v>
      </c>
    </row>
    <row r="155" spans="1:6" ht="24" x14ac:dyDescent="0.25">
      <c r="A155" s="49" t="s">
        <v>128</v>
      </c>
      <c r="B155" s="48" t="str">
        <f>VLOOKUP(D155,'[1]Produto Producao'!$B$2:$B$409,1,FALSE)</f>
        <v>ERVILHAS PISUM SATIVUM, SECAS, EM GRÃO, MESMO PELADAS OU PARTIDAS (EXCETO PARA SEMENTEIRA)</v>
      </c>
      <c r="C155" s="71">
        <v>713109000</v>
      </c>
      <c r="D155" s="49" t="s">
        <v>64</v>
      </c>
      <c r="F155">
        <f>VLOOKUP(C155,Lista_Produtos!$J$2:$J$822,1,FALSE)</f>
        <v>713109000</v>
      </c>
    </row>
    <row r="156" spans="1:6" ht="36" x14ac:dyDescent="0.25">
      <c r="A156" s="49" t="s">
        <v>128</v>
      </c>
      <c r="B156" s="48" t="str">
        <f>VLOOKUP(D156,'[1]Produto Producao'!$B$2:$B$409,1,FALSE)</f>
        <v>FAVAS "VICIA FABA VAR. MAJOR " E FAVA FORRAGEIRA "VICIA FABA VAR. EQUINA, VICIA FABA VAR. MINOR", SECAS, EM GRÃO, MESMO PELADAS OU PARTIDAS</v>
      </c>
      <c r="C156" s="71">
        <v>713500000</v>
      </c>
      <c r="D156" s="49" t="s">
        <v>65</v>
      </c>
      <c r="F156">
        <f>VLOOKUP(C156,Lista_Produtos!$J$2:$J$822,1,FALSE)</f>
        <v>713500000</v>
      </c>
    </row>
    <row r="157" spans="1:6" ht="24" x14ac:dyDescent="0.25">
      <c r="A157" s="49" t="s">
        <v>128</v>
      </c>
      <c r="B157" s="48" t="str">
        <f>VLOOKUP(D157,'[1]Produto Producao'!$B$2:$B$409,1,FALSE)</f>
        <v>FEIJÃO COMUM PHASEOLUS VULGARIS SECO, EM GRÃO, MESMO PELADO OU PARTIDO</v>
      </c>
      <c r="C157" s="71">
        <v>713330000</v>
      </c>
      <c r="D157" s="49" t="s">
        <v>66</v>
      </c>
      <c r="F157">
        <f>VLOOKUP(C157,Lista_Produtos!$J$2:$J$822,1,FALSE)</f>
        <v>713330000</v>
      </c>
    </row>
    <row r="158" spans="1:6" ht="24" x14ac:dyDescent="0.25">
      <c r="A158" s="49" t="s">
        <v>128</v>
      </c>
      <c r="B158" s="48" t="str">
        <f>VLOOKUP(D158,'[1]Produto Producao'!$B$2:$B$409,1,FALSE)</f>
        <v>GRÃO-DE-BICO, SECO, EM GRÃO, MESMO PELADO OU PARTIDO</v>
      </c>
      <c r="C158" s="71">
        <v>713200000</v>
      </c>
      <c r="D158" s="49" t="s">
        <v>67</v>
      </c>
      <c r="F158">
        <f>VLOOKUP(C158,Lista_Produtos!$J$2:$J$822,1,FALSE)</f>
        <v>713200000</v>
      </c>
    </row>
    <row r="159" spans="1:6" ht="24" x14ac:dyDescent="0.25">
      <c r="A159" s="49" t="s">
        <v>128</v>
      </c>
      <c r="B159" s="48" t="str">
        <f>VLOOKUP(D159,'[1]Produto Producao'!$B$2:$B$409,1,FALSE)</f>
        <v>LENTILHAS SECAS, EM GRÃO, MESMO PELADAS OU PARTIDAS</v>
      </c>
      <c r="C159" s="71">
        <v>713400000</v>
      </c>
      <c r="D159" s="49" t="s">
        <v>68</v>
      </c>
      <c r="F159">
        <f>VLOOKUP(C159,Lista_Produtos!$J$2:$J$822,1,FALSE)</f>
        <v>713400000</v>
      </c>
    </row>
    <row r="160" spans="1:6" ht="24" x14ac:dyDescent="0.25">
      <c r="A160" s="49" t="s">
        <v>128</v>
      </c>
      <c r="B160" s="48" t="str">
        <f>VLOOKUP(D160,'[1]Produto Producao'!$B$2:$B$409,1,FALSE)</f>
        <v>MILHO DOCE, FRESCO OU REFRIGERADO</v>
      </c>
      <c r="C160" s="71">
        <v>709996000</v>
      </c>
      <c r="D160" s="49" t="s">
        <v>62</v>
      </c>
      <c r="F160">
        <f>VLOOKUP(C160,Lista_Produtos!$J$2:$J$822,1,FALSE)</f>
        <v>709996000</v>
      </c>
    </row>
    <row r="161" spans="1:6" ht="48" x14ac:dyDescent="0.25">
      <c r="A161" s="49" t="s">
        <v>128</v>
      </c>
      <c r="B161" s="48" t="str">
        <f>VLOOKUP(D161,'[1]Produto Producao'!$B$2:$B$409,1,FALSE)</f>
        <v>MILHO DOCE HÍBRIDO "ZEA MAYS VAR. SACCHARATA", SECO, MESMO CORTADO EM PEDAÇOS OU FATIAS, MAS SEM QUALQUER OUTRO PREPARO (EXCETO HÍBRIDO PARA SEMENTEIRA)</v>
      </c>
      <c r="C161" s="71">
        <v>712901900</v>
      </c>
      <c r="D161" s="49" t="s">
        <v>69</v>
      </c>
      <c r="F161">
        <f>VLOOKUP(C161,Lista_Produtos!$J$2:$J$822,1,FALSE)</f>
        <v>712901900</v>
      </c>
    </row>
    <row r="162" spans="1:6" ht="24" x14ac:dyDescent="0.25">
      <c r="A162" s="49" t="s">
        <v>128</v>
      </c>
      <c r="B162" s="48" t="str">
        <f>VLOOKUP(D162,'[1]Produto Producao'!$B$2:$B$409,1,FALSE)</f>
        <v>MILHO (EXCETO PARA SEMENTEIRA)</v>
      </c>
      <c r="C162" s="71">
        <v>1005900000</v>
      </c>
      <c r="D162" s="49" t="s">
        <v>61</v>
      </c>
      <c r="F162">
        <f>VLOOKUP(C162,Lista_Produtos!$J$2:$J$822,1,FALSE)</f>
        <v>1005900000</v>
      </c>
    </row>
    <row r="163" spans="1:6" ht="24" x14ac:dyDescent="0.25">
      <c r="A163" s="49" t="s">
        <v>128</v>
      </c>
      <c r="B163" s="48" t="str">
        <f>VLOOKUP(D163,'[1]Produto Producao'!$B$2:$B$409,1,FALSE)</f>
        <v>MILHO, PARA SEMENTEIRA (EXCETO HÍBRIDO)</v>
      </c>
      <c r="C163" s="71">
        <v>1005109000</v>
      </c>
      <c r="D163" s="49" t="s">
        <v>63</v>
      </c>
      <c r="F163">
        <f>VLOOKUP(C163,Lista_Produtos!$J$2:$J$822,1,FALSE)</f>
        <v>1005109000</v>
      </c>
    </row>
    <row r="164" spans="1:6" ht="24" x14ac:dyDescent="0.25">
      <c r="A164" s="49" t="s">
        <v>128</v>
      </c>
      <c r="B164" s="48" t="str">
        <f>VLOOKUP(D164,'[1]Produto Producao'!$B$2:$B$409,1,FALSE)</f>
        <v>SEMENTES DE COLZA, MESMO TRITURADAS</v>
      </c>
      <c r="C164" s="71">
        <v>1205000000</v>
      </c>
      <c r="D164" s="49" t="s">
        <v>70</v>
      </c>
      <c r="F164">
        <f>VLOOKUP(C164,Lista_Produtos!$J$2:$J$822,1,FALSE)</f>
        <v>1205000000</v>
      </c>
    </row>
    <row r="165" spans="1:6" ht="36" x14ac:dyDescent="0.25">
      <c r="A165" s="49" t="s">
        <v>128</v>
      </c>
      <c r="B165" s="48" t="str">
        <f>VLOOKUP(D165,'[1]Produto Producao'!$B$2:$B$409,1,FALSE)</f>
        <v>SEMENTES DE GIRASSOL DESCASCADAS OU COM CASCA ESTRIADA CINZENTA E BRANCA (EXCETO PARA SEMENTEIRA)</v>
      </c>
      <c r="C165" s="71">
        <v>1206009100</v>
      </c>
      <c r="D165" s="49" t="s">
        <v>71</v>
      </c>
      <c r="F165">
        <f>VLOOKUP(C165,Lista_Produtos!$J$2:$J$822,1,FALSE)</f>
        <v>1206009100</v>
      </c>
    </row>
    <row r="166" spans="1:6" ht="36" x14ac:dyDescent="0.25">
      <c r="A166" s="49" t="s">
        <v>128</v>
      </c>
      <c r="B166" s="48" t="str">
        <f>VLOOKUP(D166,'[1]Produto Producao'!$B$2:$B$409,1,FALSE)</f>
        <v>SEMENTES DE GIRASSOL, MESMO TRITURADAS (EXCETO PARA SEMENTEIRA, DESCASCADAS OU COM CASCA ESTRIADA CINZENTA E BRANCA)</v>
      </c>
      <c r="C166" s="71">
        <v>1206009900</v>
      </c>
      <c r="D166" s="49" t="s">
        <v>72</v>
      </c>
      <c r="F166">
        <f>VLOOKUP(C166,Lista_Produtos!$J$2:$J$822,1,FALSE)</f>
        <v>1206009900</v>
      </c>
    </row>
    <row r="167" spans="1:6" ht="84" x14ac:dyDescent="0.25">
      <c r="A167" s="49" t="s">
        <v>128</v>
      </c>
      <c r="B167" s="48" t="e">
        <f>VLOOKUP(D167,'[1]Produto Producao'!$B$2:$B$409,1,FALSE)</f>
        <v>#VALUE!</v>
      </c>
      <c r="C167" s="71">
        <v>1207999600</v>
      </c>
      <c r="D167" s="49" t="s">
        <v>73</v>
      </c>
      <c r="F167">
        <f>VLOOKUP(C167,Lista_Produtos!$J$2:$J$822,1,FALSE)</f>
        <v>1207999600</v>
      </c>
    </row>
    <row r="168" spans="1:6" ht="24" x14ac:dyDescent="0.25">
      <c r="A168" s="49" t="s">
        <v>128</v>
      </c>
      <c r="B168" s="48" t="str">
        <f>VLOOKUP(D168,'[1]Produto Producao'!$B$2:$B$409,1,FALSE)</f>
        <v>SOJA, MESMO TRITURADA (EXCETO PARA SEMENTEIRA)</v>
      </c>
      <c r="C168" s="71">
        <v>1201900000</v>
      </c>
      <c r="D168" s="49" t="s">
        <v>74</v>
      </c>
      <c r="F168">
        <f>VLOOKUP(C168,Lista_Produtos!$J$2:$J$822,1,FALSE)</f>
        <v>1201900000</v>
      </c>
    </row>
    <row r="169" spans="1:6" ht="24" x14ac:dyDescent="0.25">
      <c r="A169" s="49" t="s">
        <v>128</v>
      </c>
      <c r="B169" s="48" t="str">
        <f>VLOOKUP(D169,'[1]Produto Producao'!$B$2:$B$409,1,FALSE)</f>
        <v>SORGO DE GRÃO (EXCETO PARA SEMENTEIRA)</v>
      </c>
      <c r="C169" s="71">
        <v>1007900000</v>
      </c>
      <c r="D169" s="49" t="s">
        <v>75</v>
      </c>
      <c r="F169">
        <f>VLOOKUP(C169,Lista_Produtos!$J$2:$J$822,1,FALSE)</f>
        <v>1007900000</v>
      </c>
    </row>
    <row r="170" spans="1:6" ht="24" x14ac:dyDescent="0.25">
      <c r="A170" s="49" t="s">
        <v>128</v>
      </c>
      <c r="B170" s="48" t="str">
        <f>VLOOKUP(D170,'[1]Produto Producao'!$B$2:$B$409,1,FALSE)</f>
        <v>SORGO DE GRÃO (EXCETO SORGO DE GRÃO HÍBRIDO, PARA SEMENTEIRA)</v>
      </c>
      <c r="C170" s="71">
        <v>1007109000</v>
      </c>
      <c r="D170" s="49" t="s">
        <v>76</v>
      </c>
      <c r="F170">
        <f>VLOOKUP(C170,Lista_Produtos!$J$2:$J$822,1,FALSE)</f>
        <v>1007109000</v>
      </c>
    </row>
    <row r="171" spans="1:6" ht="24" x14ac:dyDescent="0.25">
      <c r="A171" s="49" t="s">
        <v>128</v>
      </c>
      <c r="B171" s="48" t="str">
        <f>VLOOKUP(D171,'[1]Produto Producao'!$B$2:$B$409,1,FALSE)</f>
        <v>TRIGO DURO (EXCETO PARA SEMENTEIRA)</v>
      </c>
      <c r="C171" s="71">
        <v>1001190000</v>
      </c>
      <c r="D171" s="49" t="s">
        <v>77</v>
      </c>
      <c r="F171">
        <f>VLOOKUP(C171,Lista_Produtos!$J$2:$J$822,1,FALSE)</f>
        <v>1001190000</v>
      </c>
    </row>
    <row r="172" spans="1:6" ht="24" x14ac:dyDescent="0.25">
      <c r="A172" s="49" t="s">
        <v>128</v>
      </c>
      <c r="B172" s="48" t="str">
        <f>VLOOKUP(D172,'[1]Produto Producao'!$B$2:$B$409,1,FALSE)</f>
        <v>TRIGO DURO, PARA SEMENTEIRA</v>
      </c>
      <c r="C172" s="71">
        <v>1001110000</v>
      </c>
      <c r="D172" s="49" t="s">
        <v>78</v>
      </c>
      <c r="F172">
        <f>VLOOKUP(C172,Lista_Produtos!$J$2:$J$822,1,FALSE)</f>
        <v>1001110000</v>
      </c>
    </row>
    <row r="173" spans="1:6" ht="24" x14ac:dyDescent="0.25">
      <c r="A173" s="49" t="s">
        <v>128</v>
      </c>
      <c r="B173" s="48" t="str">
        <f>VLOOKUP(D173,'[1]Produto Producao'!$B$2:$B$409,1,FALSE)</f>
        <v>TRIGO E MISTURA DE TRIGO COM CENTEIO (EXCETO PARA SEMENTEIRA E TRIGO DURO)</v>
      </c>
      <c r="C173" s="71">
        <v>1001990000</v>
      </c>
      <c r="D173" s="49" t="s">
        <v>79</v>
      </c>
      <c r="F173">
        <f>VLOOKUP(C173,Lista_Produtos!$J$2:$J$822,1,FALSE)</f>
        <v>1001990000</v>
      </c>
    </row>
    <row r="174" spans="1:6" ht="24" x14ac:dyDescent="0.25">
      <c r="A174" s="49" t="s">
        <v>128</v>
      </c>
      <c r="B174" s="48" t="str">
        <f>VLOOKUP(D174,'[1]Produto Producao'!$B$2:$B$409,1,FALSE)</f>
        <v>TRIGO MOLE E MISTURA DE TRIGO COM CENTEIO, PARA SEMENTEIRA</v>
      </c>
      <c r="C174" s="71">
        <v>1001912000</v>
      </c>
      <c r="D174" s="49" t="s">
        <v>80</v>
      </c>
      <c r="F174">
        <f>VLOOKUP(C174,Lista_Produtos!$J$2:$J$822,1,FALSE)</f>
        <v>1001912000</v>
      </c>
    </row>
    <row r="175" spans="1:6" ht="24" x14ac:dyDescent="0.25">
      <c r="A175" s="49" t="s">
        <v>128</v>
      </c>
      <c r="B175" s="48" t="str">
        <f>VLOOKUP(D175,'[1]Produto Producao'!$B$2:$B$409,1,FALSE)</f>
        <v>TRIGO MOURISCO, PAINÇO E ALPISTA; OUTROS CEREAIS DE TRIGO COM CENTEIO</v>
      </c>
      <c r="C175" s="71">
        <v>1008000000</v>
      </c>
      <c r="D175" s="49" t="s">
        <v>81</v>
      </c>
      <c r="F175">
        <f>VLOOKUP(C175,Lista_Produtos!$J$2:$J$822,1,FALSE)</f>
        <v>1008000000</v>
      </c>
    </row>
    <row r="176" spans="1:6" ht="24" x14ac:dyDescent="0.25">
      <c r="A176" s="49" t="s">
        <v>128</v>
      </c>
      <c r="B176" s="48" t="str">
        <f>VLOOKUP(D176,'[1]Produto Producao'!$B$2:$B$409,1,FALSE)</f>
        <v>TRITICALE</v>
      </c>
      <c r="C176" s="71">
        <v>1008600000</v>
      </c>
      <c r="D176" s="49" t="s">
        <v>82</v>
      </c>
      <c r="F176">
        <f>VLOOKUP(C176,Lista_Produtos!$J$2:$J$822,1,FALSE)</f>
        <v>1008600000</v>
      </c>
    </row>
    <row r="177" spans="1:6" ht="24" x14ac:dyDescent="0.25">
      <c r="A177" s="49" t="s">
        <v>128</v>
      </c>
      <c r="B177" s="48" t="e">
        <f>VLOOKUP(D177,'[1]Produto Producao'!$B$2:$B$409,1,FALSE)</f>
        <v>#N/A</v>
      </c>
      <c r="C177" s="63"/>
      <c r="D177" s="55" t="s">
        <v>523</v>
      </c>
      <c r="F177" t="e">
        <f>VLOOKUP(C177,Lista_Produtos!$J$2:$J$822,1,FALSE)</f>
        <v>#N/A</v>
      </c>
    </row>
    <row r="178" spans="1:6" ht="24" x14ac:dyDescent="0.25">
      <c r="A178" s="49" t="s">
        <v>129</v>
      </c>
      <c r="B178" s="48" t="str">
        <f>VLOOKUP(D178,'[1]Produto Producao'!$B$2:$B$409,1,FALSE)</f>
        <v>AVEIA</v>
      </c>
      <c r="C178" s="71">
        <v>1004000000</v>
      </c>
      <c r="D178" s="49" t="s">
        <v>58</v>
      </c>
      <c r="F178">
        <f>VLOOKUP(C178,Lista_Produtos!$J$2:$J$822,1,FALSE)</f>
        <v>1004000000</v>
      </c>
    </row>
    <row r="179" spans="1:6" ht="24" x14ac:dyDescent="0.25">
      <c r="A179" s="49" t="s">
        <v>129</v>
      </c>
      <c r="B179" s="48" t="str">
        <f>VLOOKUP(D179,'[1]Produto Producao'!$B$2:$B$409,1,FALSE)</f>
        <v>CENTEIO</v>
      </c>
      <c r="C179" s="71">
        <v>1002000000</v>
      </c>
      <c r="D179" s="49" t="s">
        <v>59</v>
      </c>
      <c r="F179">
        <f>VLOOKUP(C179,Lista_Produtos!$J$2:$J$822,1,FALSE)</f>
        <v>1002000000</v>
      </c>
    </row>
    <row r="180" spans="1:6" ht="24" x14ac:dyDescent="0.25">
      <c r="A180" s="49" t="s">
        <v>129</v>
      </c>
      <c r="B180" s="48" t="str">
        <f>VLOOKUP(D180,'[1]Produto Producao'!$B$2:$B$409,1,FALSE)</f>
        <v>CEVADA</v>
      </c>
      <c r="C180" s="71">
        <v>1003000000</v>
      </c>
      <c r="D180" s="49" t="s">
        <v>60</v>
      </c>
      <c r="F180">
        <f>VLOOKUP(C180,Lista_Produtos!$J$2:$J$822,1,FALSE)</f>
        <v>1003000000</v>
      </c>
    </row>
    <row r="181" spans="1:6" ht="24" x14ac:dyDescent="0.25">
      <c r="A181" s="49" t="s">
        <v>129</v>
      </c>
      <c r="B181" s="48" t="str">
        <f>VLOOKUP(D181,'[1]Produto Producao'!$B$2:$B$409,1,FALSE)</f>
        <v>ERVILHAS PISUM SATIVUM, SECAS, EM GRÃO, MESMO PELADAS OU PARTIDAS (EXCETO PARA SEMENTEIRA)</v>
      </c>
      <c r="C181" s="71">
        <v>713109000</v>
      </c>
      <c r="D181" s="49" t="s">
        <v>64</v>
      </c>
      <c r="F181">
        <f>VLOOKUP(C181,Lista_Produtos!$J$2:$J$822,1,FALSE)</f>
        <v>713109000</v>
      </c>
    </row>
    <row r="182" spans="1:6" ht="36" x14ac:dyDescent="0.25">
      <c r="A182" s="49" t="s">
        <v>129</v>
      </c>
      <c r="B182" s="48" t="str">
        <f>VLOOKUP(D182,'[1]Produto Producao'!$B$2:$B$409,1,FALSE)</f>
        <v>FAVAS "VICIA FABA VAR. MAJOR " E FAVA FORRAGEIRA "VICIA FABA VAR. EQUINA, VICIA FABA VAR. MINOR", SECAS, EM GRÃO, MESMO PELADAS OU PARTIDAS</v>
      </c>
      <c r="C182" s="71">
        <v>713500000</v>
      </c>
      <c r="D182" s="49" t="s">
        <v>65</v>
      </c>
      <c r="F182">
        <f>VLOOKUP(C182,Lista_Produtos!$J$2:$J$822,1,FALSE)</f>
        <v>713500000</v>
      </c>
    </row>
    <row r="183" spans="1:6" ht="24" x14ac:dyDescent="0.25">
      <c r="A183" s="49" t="s">
        <v>129</v>
      </c>
      <c r="B183" s="48" t="str">
        <f>VLOOKUP(D183,'[1]Produto Producao'!$B$2:$B$409,1,FALSE)</f>
        <v>FEIJÃO COMUM PHASEOLUS VULGARIS SECO, EM GRÃO, MESMO PELADO OU PARTIDO</v>
      </c>
      <c r="C183" s="71">
        <v>713330000</v>
      </c>
      <c r="D183" s="49" t="s">
        <v>66</v>
      </c>
      <c r="F183">
        <f>VLOOKUP(C183,Lista_Produtos!$J$2:$J$822,1,FALSE)</f>
        <v>713330000</v>
      </c>
    </row>
    <row r="184" spans="1:6" ht="24" x14ac:dyDescent="0.25">
      <c r="A184" s="49" t="s">
        <v>129</v>
      </c>
      <c r="B184" s="48" t="str">
        <f>VLOOKUP(D184,'[1]Produto Producao'!$B$2:$B$409,1,FALSE)</f>
        <v>GRÃO-DE-BICO, SECO, EM GRÃO, MESMO PELADO OU PARTIDO</v>
      </c>
      <c r="C184" s="71">
        <v>713200000</v>
      </c>
      <c r="D184" s="49" t="s">
        <v>67</v>
      </c>
      <c r="F184">
        <f>VLOOKUP(C184,Lista_Produtos!$J$2:$J$822,1,FALSE)</f>
        <v>713200000</v>
      </c>
    </row>
    <row r="185" spans="1:6" ht="24" x14ac:dyDescent="0.25">
      <c r="A185" s="49" t="s">
        <v>129</v>
      </c>
      <c r="B185" s="48" t="str">
        <f>VLOOKUP(D185,'[1]Produto Producao'!$B$2:$B$409,1,FALSE)</f>
        <v>LENTILHAS SECAS, EM GRÃO, MESMO PELADAS OU PARTIDAS</v>
      </c>
      <c r="C185" s="71">
        <v>713400000</v>
      </c>
      <c r="D185" s="49" t="s">
        <v>68</v>
      </c>
      <c r="F185">
        <f>VLOOKUP(C185,Lista_Produtos!$J$2:$J$822,1,FALSE)</f>
        <v>713400000</v>
      </c>
    </row>
    <row r="186" spans="1:6" ht="24" x14ac:dyDescent="0.25">
      <c r="A186" s="49" t="s">
        <v>129</v>
      </c>
      <c r="B186" s="48" t="str">
        <f>VLOOKUP(D186,'[1]Produto Producao'!$B$2:$B$409,1,FALSE)</f>
        <v>SEMENTES DE COLZA, MESMO TRITURADAS</v>
      </c>
      <c r="C186" s="71">
        <v>1205000000</v>
      </c>
      <c r="D186" s="49" t="s">
        <v>70</v>
      </c>
      <c r="F186">
        <f>VLOOKUP(C186,Lista_Produtos!$J$2:$J$822,1,FALSE)</f>
        <v>1205000000</v>
      </c>
    </row>
    <row r="187" spans="1:6" ht="36" x14ac:dyDescent="0.25">
      <c r="A187" s="49" t="s">
        <v>129</v>
      </c>
      <c r="B187" s="48" t="str">
        <f>VLOOKUP(D187,'[1]Produto Producao'!$B$2:$B$409,1,FALSE)</f>
        <v>SEMENTES DE GIRASSOL DESCASCADAS OU COM CASCA ESTRIADA CINZENTA E BRANCA (EXCETO PARA SEMENTEIRA)</v>
      </c>
      <c r="C187" s="71">
        <v>1206009100</v>
      </c>
      <c r="D187" s="49" t="s">
        <v>71</v>
      </c>
      <c r="F187">
        <f>VLOOKUP(C187,Lista_Produtos!$J$2:$J$822,1,FALSE)</f>
        <v>1206009100</v>
      </c>
    </row>
    <row r="188" spans="1:6" ht="36" x14ac:dyDescent="0.25">
      <c r="A188" s="49" t="s">
        <v>129</v>
      </c>
      <c r="B188" s="48" t="str">
        <f>VLOOKUP(D188,'[1]Produto Producao'!$B$2:$B$409,1,FALSE)</f>
        <v>SEMENTES DE GIRASSOL, MESMO TRITURADAS (EXCETO PARA SEMENTEIRA, DESCASCADAS OU COM CASCA ESTRIADA CINZENTA E BRANCA)</v>
      </c>
      <c r="C188" s="71">
        <v>1206009900</v>
      </c>
      <c r="D188" s="49" t="s">
        <v>72</v>
      </c>
      <c r="F188">
        <f>VLOOKUP(C188,Lista_Produtos!$J$2:$J$822,1,FALSE)</f>
        <v>1206009900</v>
      </c>
    </row>
    <row r="189" spans="1:6" ht="84" x14ac:dyDescent="0.25">
      <c r="A189" s="49" t="s">
        <v>129</v>
      </c>
      <c r="B189" s="48" t="e">
        <f>VLOOKUP(D189,'[1]Produto Producao'!$B$2:$B$409,1,FALSE)</f>
        <v>#VALUE!</v>
      </c>
      <c r="C189" s="71">
        <v>1207999600</v>
      </c>
      <c r="D189" s="49" t="s">
        <v>73</v>
      </c>
      <c r="F189">
        <f>VLOOKUP(C189,Lista_Produtos!$J$2:$J$822,1,FALSE)</f>
        <v>1207999600</v>
      </c>
    </row>
    <row r="190" spans="1:6" ht="24" x14ac:dyDescent="0.25">
      <c r="A190" s="49" t="s">
        <v>129</v>
      </c>
      <c r="B190" s="48" t="str">
        <f>VLOOKUP(D190,'[1]Produto Producao'!$B$2:$B$409,1,FALSE)</f>
        <v>SOJA, MESMO TRITURADA (EXCETO PARA SEMENTEIRA)</v>
      </c>
      <c r="C190" s="71">
        <v>1201900000</v>
      </c>
      <c r="D190" s="49" t="s">
        <v>74</v>
      </c>
      <c r="F190">
        <f>VLOOKUP(C190,Lista_Produtos!$J$2:$J$822,1,FALSE)</f>
        <v>1201900000</v>
      </c>
    </row>
    <row r="191" spans="1:6" ht="24" x14ac:dyDescent="0.25">
      <c r="A191" s="49" t="s">
        <v>129</v>
      </c>
      <c r="B191" s="48" t="str">
        <f>VLOOKUP(D191,'[1]Produto Producao'!$B$2:$B$409,1,FALSE)</f>
        <v>SORGO DE GRÃO (EXCETO PARA SEMENTEIRA)</v>
      </c>
      <c r="C191" s="71">
        <v>1007900000</v>
      </c>
      <c r="D191" s="49" t="s">
        <v>75</v>
      </c>
      <c r="F191">
        <f>VLOOKUP(C191,Lista_Produtos!$J$2:$J$822,1,FALSE)</f>
        <v>1007900000</v>
      </c>
    </row>
    <row r="192" spans="1:6" ht="24" x14ac:dyDescent="0.25">
      <c r="A192" s="49" t="s">
        <v>129</v>
      </c>
      <c r="B192" s="48" t="str">
        <f>VLOOKUP(D192,'[1]Produto Producao'!$B$2:$B$409,1,FALSE)</f>
        <v>SORGO DE GRÃO (EXCETO SORGO DE GRÃO HÍBRIDO, PARA SEMENTEIRA)</v>
      </c>
      <c r="C192" s="71">
        <v>1007109000</v>
      </c>
      <c r="D192" s="49" t="s">
        <v>76</v>
      </c>
      <c r="F192">
        <f>VLOOKUP(C192,Lista_Produtos!$J$2:$J$822,1,FALSE)</f>
        <v>1007109000</v>
      </c>
    </row>
    <row r="193" spans="1:6" ht="24" x14ac:dyDescent="0.25">
      <c r="A193" s="49" t="s">
        <v>129</v>
      </c>
      <c r="B193" s="48" t="str">
        <f>VLOOKUP(D193,'[1]Produto Producao'!$B$2:$B$409,1,FALSE)</f>
        <v>TRIGO DURO (EXCETO PARA SEMENTEIRA)</v>
      </c>
      <c r="C193" s="71">
        <v>1001190000</v>
      </c>
      <c r="D193" s="49" t="s">
        <v>77</v>
      </c>
      <c r="F193">
        <f>VLOOKUP(C193,Lista_Produtos!$J$2:$J$822,1,FALSE)</f>
        <v>1001190000</v>
      </c>
    </row>
    <row r="194" spans="1:6" ht="24" x14ac:dyDescent="0.25">
      <c r="A194" s="49" t="s">
        <v>129</v>
      </c>
      <c r="B194" s="48" t="str">
        <f>VLOOKUP(D194,'[1]Produto Producao'!$B$2:$B$409,1,FALSE)</f>
        <v>TRIGO DURO, PARA SEMENTEIRA</v>
      </c>
      <c r="C194" s="71">
        <v>1001110000</v>
      </c>
      <c r="D194" s="49" t="s">
        <v>78</v>
      </c>
      <c r="F194">
        <f>VLOOKUP(C194,Lista_Produtos!$J$2:$J$822,1,FALSE)</f>
        <v>1001110000</v>
      </c>
    </row>
    <row r="195" spans="1:6" ht="24" x14ac:dyDescent="0.25">
      <c r="A195" s="49" t="s">
        <v>129</v>
      </c>
      <c r="B195" s="48" t="str">
        <f>VLOOKUP(D195,'[1]Produto Producao'!$B$2:$B$409,1,FALSE)</f>
        <v>TRIGO E MISTURA DE TRIGO COM CENTEIO (EXCETO PARA SEMENTEIRA E TRIGO DURO)</v>
      </c>
      <c r="C195" s="71">
        <v>1001990000</v>
      </c>
      <c r="D195" s="49" t="s">
        <v>79</v>
      </c>
      <c r="F195">
        <f>VLOOKUP(C195,Lista_Produtos!$J$2:$J$822,1,FALSE)</f>
        <v>1001990000</v>
      </c>
    </row>
    <row r="196" spans="1:6" ht="24" x14ac:dyDescent="0.25">
      <c r="A196" s="49" t="s">
        <v>129</v>
      </c>
      <c r="B196" s="48" t="str">
        <f>VLOOKUP(D196,'[1]Produto Producao'!$B$2:$B$409,1,FALSE)</f>
        <v>TRIGO MOLE E MISTURA DE TRIGO COM CENTEIO, PARA SEMENTEIRA</v>
      </c>
      <c r="C196" s="71">
        <v>1001912000</v>
      </c>
      <c r="D196" s="49" t="s">
        <v>80</v>
      </c>
      <c r="F196">
        <f>VLOOKUP(C196,Lista_Produtos!$J$2:$J$822,1,FALSE)</f>
        <v>1001912000</v>
      </c>
    </row>
    <row r="197" spans="1:6" ht="24" x14ac:dyDescent="0.25">
      <c r="A197" s="49" t="s">
        <v>129</v>
      </c>
      <c r="B197" s="48" t="str">
        <f>VLOOKUP(D197,'[1]Produto Producao'!$B$2:$B$409,1,FALSE)</f>
        <v>TRIGO MOURISCO, PAINÇO E ALPISTA; OUTROS CEREAIS DE TRIGO COM CENTEIO</v>
      </c>
      <c r="C197" s="71">
        <v>1008000000</v>
      </c>
      <c r="D197" s="49" t="s">
        <v>81</v>
      </c>
      <c r="F197">
        <f>VLOOKUP(C197,Lista_Produtos!$J$2:$J$822,1,FALSE)</f>
        <v>1008000000</v>
      </c>
    </row>
    <row r="198" spans="1:6" ht="24" x14ac:dyDescent="0.25">
      <c r="A198" s="49" t="s">
        <v>129</v>
      </c>
      <c r="B198" s="48" t="str">
        <f>VLOOKUP(D198,'[1]Produto Producao'!$B$2:$B$409,1,FALSE)</f>
        <v>TRITICALE</v>
      </c>
      <c r="C198" s="71">
        <v>1008600000</v>
      </c>
      <c r="D198" s="49" t="s">
        <v>82</v>
      </c>
      <c r="F198">
        <f>VLOOKUP(C198,Lista_Produtos!$J$2:$J$822,1,FALSE)</f>
        <v>1008600000</v>
      </c>
    </row>
    <row r="199" spans="1:6" ht="24" x14ac:dyDescent="0.25">
      <c r="A199" s="49" t="s">
        <v>129</v>
      </c>
      <c r="B199" s="48" t="e">
        <f>VLOOKUP(D199,'[1]Produto Producao'!$B$2:$B$409,1,FALSE)</f>
        <v>#N/A</v>
      </c>
      <c r="C199" s="63"/>
      <c r="D199" s="55" t="s">
        <v>523</v>
      </c>
      <c r="F199" t="e">
        <f>VLOOKUP(C199,Lista_Produtos!$J$2:$J$822,1,FALSE)</f>
        <v>#N/A</v>
      </c>
    </row>
    <row r="200" spans="1:6" ht="36" x14ac:dyDescent="0.25">
      <c r="A200" s="49" t="s">
        <v>83</v>
      </c>
      <c r="B200" s="48" t="str">
        <f>VLOOKUP(D200,'[1]Produto Producao'!$B$2:$B$409,1,FALSE)</f>
        <v>CORTIÇA NATURAL, EM BRUTO OU SIMPLESMENTE PREPARADA, APENAS LIMPA À SUPERFICIE OU NOS BORDOS</v>
      </c>
      <c r="C200" s="63">
        <v>4501100000</v>
      </c>
      <c r="D200" s="49" t="s">
        <v>84</v>
      </c>
      <c r="F200">
        <f>VLOOKUP(C200,Lista_Produtos!$J$2:$J$822,1,FALSE)</f>
        <v>4501100000</v>
      </c>
    </row>
    <row r="201" spans="1:6" x14ac:dyDescent="0.25">
      <c r="A201" s="49" t="s">
        <v>83</v>
      </c>
      <c r="B201" s="48" t="e">
        <f>VLOOKUP(D201,'[1]Produto Producao'!$B$2:$B$409,1,FALSE)</f>
        <v>#N/A</v>
      </c>
      <c r="C201" s="63"/>
      <c r="D201" s="55" t="s">
        <v>523</v>
      </c>
      <c r="F201" t="e">
        <f>VLOOKUP(C201,Lista_Produtos!$J$2:$J$822,1,FALSE)</f>
        <v>#N/A</v>
      </c>
    </row>
    <row r="202" spans="1:6" ht="60" x14ac:dyDescent="0.25">
      <c r="A202" s="49" t="s">
        <v>85</v>
      </c>
      <c r="B202" s="48" t="str">
        <f>VLOOKUP(D202,'[1]Produto Producao'!$B$2:$B$409,1,FALSE)</f>
        <v>BOLBOS, TUBÉRCULOS, RAÍZES TUBEROSAS, REBENTOS E RIZOMAS, EM REPOUSO VEGETATIVO, EM VEGETAÇÃO OU EM FLOR, MUDAS, PLANTAS E RAÍZES DE CHICÓRIA (EXCETO OS COMESTÍVEIS E AS RAÍZES DE CHICÓRIA DA VARIEDADE "CHICHORIUM INTYBUS SATIVUM")</v>
      </c>
      <c r="C202" s="72">
        <v>601000000</v>
      </c>
      <c r="D202" s="49" t="s">
        <v>86</v>
      </c>
      <c r="F202">
        <f>VLOOKUP(C202,Lista_Produtos!$J$2:$J$822,1,FALSE)</f>
        <v>601000000</v>
      </c>
    </row>
    <row r="203" spans="1:6" ht="48" x14ac:dyDescent="0.25">
      <c r="A203" s="49" t="s">
        <v>85</v>
      </c>
      <c r="B203" s="48" t="str">
        <f>VLOOKUP(D203,'[1]Produto Producao'!$B$2:$B$409,1,FALSE)</f>
        <v>FLORES E BOTÕES DE FLORES, CORTADOS PARA RAMOS OU PARA ORNAMENTAÇÃO, FRESCOS, SECOS, BRANQUEADOS, TINGIDOS, IMPREGNADOS OU PREPARADOS DE OUTRO MODO</v>
      </c>
      <c r="C203" s="72">
        <v>603000000</v>
      </c>
      <c r="D203" s="49" t="s">
        <v>87</v>
      </c>
      <c r="F203">
        <f>VLOOKUP(C203,Lista_Produtos!$J$2:$J$822,1,FALSE)</f>
        <v>603000000</v>
      </c>
    </row>
    <row r="204" spans="1:6" ht="72" x14ac:dyDescent="0.25">
      <c r="A204" s="49" t="s">
        <v>85</v>
      </c>
      <c r="B204" s="48" t="str">
        <f>VLOOKUP(D204,'[1]Produto Producao'!$B$2:$B$409,1,FALSE)</f>
        <v>FOLHAGEM, FOLHAS, RAMOS E OUTRAS PARTES DE PLANTAS, SEM FLORES NEM BOTÕES DE FLORES, ERVAS, MUSGOS E LÍQUENES, PARA RAMOS OU PARA ORNAMENTAÇÃO, FRESCOS, SECOS, BRANQUEADOS, TINGIDOS, IMPREGNADOS OU PREPARADOS DE OUTRO MODO</v>
      </c>
      <c r="C204" s="72">
        <v>604000000</v>
      </c>
      <c r="D204" s="49" t="s">
        <v>88</v>
      </c>
      <c r="F204">
        <f>VLOOKUP(C204,Lista_Produtos!$J$2:$J$822,1,FALSE)</f>
        <v>604000000</v>
      </c>
    </row>
    <row r="205" spans="1:6" ht="48" x14ac:dyDescent="0.25">
      <c r="A205" s="49" t="s">
        <v>85</v>
      </c>
      <c r="B205" s="48" t="str">
        <f>VLOOKUP(D205,'[1]Produto Producao'!$B$2:$B$409,1,FALSE)</f>
        <v>PLANTAS VIVAS, INCLUINDO AS SUAS RAÍZES, ESTACAS, ENXERTOS E MICÉLIOS DE COGUMELOS (EXCETO BOLBOS, TUBÉRCULOS, RAÍZES TUBEROSAS, REBENTOS E RIZOMAS, MUDAS, PLANTAS E RAÍZES DE CHICÓRIA)</v>
      </c>
      <c r="C205" s="72">
        <v>602000000</v>
      </c>
      <c r="D205" s="49" t="s">
        <v>89</v>
      </c>
      <c r="F205">
        <f>VLOOKUP(C205,Lista_Produtos!$J$2:$J$822,1,FALSE)</f>
        <v>602000000</v>
      </c>
    </row>
    <row r="206" spans="1:6" x14ac:dyDescent="0.25">
      <c r="A206" s="49" t="s">
        <v>85</v>
      </c>
      <c r="B206" s="48" t="e">
        <f>VLOOKUP(D206,'[1]Produto Producao'!$B$2:$B$409,1,FALSE)</f>
        <v>#N/A</v>
      </c>
      <c r="C206" s="64"/>
      <c r="D206" s="55" t="s">
        <v>523</v>
      </c>
      <c r="F206" t="e">
        <f>VLOOKUP(C206,Lista_Produtos!$J$2:$J$822,1,FALSE)</f>
        <v>#N/A</v>
      </c>
    </row>
    <row r="207" spans="1:6" ht="24" x14ac:dyDescent="0.25">
      <c r="A207" s="48" t="s">
        <v>499</v>
      </c>
      <c r="B207" s="48" t="e">
        <f>VLOOKUP(D207,'[1]Produto Producao'!$B$2:$B$409,1,FALSE)</f>
        <v>#N/A</v>
      </c>
      <c r="C207" s="61">
        <v>12141000</v>
      </c>
      <c r="D207" s="49" t="s">
        <v>591</v>
      </c>
      <c r="F207" t="e">
        <f>VLOOKUP(C207,Lista_Produtos!$J$2:$J$822,1,FALSE)</f>
        <v>#N/A</v>
      </c>
    </row>
    <row r="208" spans="1:6" ht="60" x14ac:dyDescent="0.25">
      <c r="A208" s="48" t="s">
        <v>499</v>
      </c>
      <c r="B208" s="48" t="e">
        <f>VLOOKUP(D208,'[1]Produto Producao'!$B$2:$B$409,1,FALSE)</f>
        <v>#N/A</v>
      </c>
      <c r="C208" s="61">
        <v>12149090</v>
      </c>
      <c r="D208" s="49" t="s">
        <v>592</v>
      </c>
      <c r="F208" t="e">
        <f>VLOOKUP(C208,Lista_Produtos!$J$2:$J$822,1,FALSE)</f>
        <v>#N/A</v>
      </c>
    </row>
    <row r="209" spans="1:6" ht="120" x14ac:dyDescent="0.25">
      <c r="A209" s="48" t="s">
        <v>499</v>
      </c>
      <c r="B209" s="48" t="e">
        <f>VLOOKUP(D209,'[1]Produto Producao'!$B$2:$B$409,1,FALSE)</f>
        <v>#VALUE!</v>
      </c>
      <c r="C209" s="61">
        <v>23099096</v>
      </c>
      <c r="D209" s="49" t="s">
        <v>593</v>
      </c>
      <c r="F209" t="e">
        <f>VLOOKUP(C209,Lista_Produtos!$J$2:$J$822,1,FALSE)</f>
        <v>#N/A</v>
      </c>
    </row>
    <row r="210" spans="1:6" ht="60" x14ac:dyDescent="0.25">
      <c r="A210" s="48" t="s">
        <v>499</v>
      </c>
      <c r="B210" s="48" t="e">
        <f>VLOOKUP(D210,'[1]Produto Producao'!$B$2:$B$409,1,FALSE)</f>
        <v>#N/A</v>
      </c>
      <c r="C210" s="61">
        <v>23099096</v>
      </c>
      <c r="D210" s="49" t="s">
        <v>594</v>
      </c>
      <c r="F210" t="e">
        <f>VLOOKUP(C210,Lista_Produtos!$J$2:$J$822,1,FALSE)</f>
        <v>#N/A</v>
      </c>
    </row>
    <row r="211" spans="1:6" x14ac:dyDescent="0.25">
      <c r="A211" s="48" t="s">
        <v>499</v>
      </c>
      <c r="B211" s="48" t="e">
        <f>VLOOKUP(D211,'[1]Produto Producao'!$B$2:$B$409,1,FALSE)</f>
        <v>#N/A</v>
      </c>
      <c r="C211" s="61"/>
      <c r="D211" s="55" t="s">
        <v>523</v>
      </c>
      <c r="F211" t="e">
        <f>VLOOKUP(C211,Lista_Produtos!$J$2:$J$822,1,FALSE)</f>
        <v>#N/A</v>
      </c>
    </row>
    <row r="212" spans="1:6" ht="84" customHeight="1" x14ac:dyDescent="0.25">
      <c r="A212" s="50" t="s">
        <v>0</v>
      </c>
      <c r="B212" s="48" t="e">
        <f>VLOOKUP(D212,'[1]Produto Producao'!$B$2:$B$409,1,FALSE)</f>
        <v>#N/A</v>
      </c>
      <c r="C212" s="70">
        <v>804400000</v>
      </c>
      <c r="D212" s="56" t="s">
        <v>730</v>
      </c>
      <c r="F212">
        <f>VLOOKUP(C212,Lista_Produtos!$J$2:$J$822,1,FALSE)</f>
        <v>804400000</v>
      </c>
    </row>
    <row r="213" spans="1:6" ht="39" customHeight="1" x14ac:dyDescent="0.25">
      <c r="A213" s="50" t="s">
        <v>0</v>
      </c>
      <c r="B213" s="48" t="e">
        <f>VLOOKUP(D213,'[1]Produto Producao'!$B$2:$B$409,1,FALSE)</f>
        <v>#N/A</v>
      </c>
      <c r="C213" s="70">
        <v>709931000</v>
      </c>
      <c r="D213" s="56" t="s">
        <v>595</v>
      </c>
      <c r="F213">
        <f>VLOOKUP(C213,Lista_Produtos!$J$2:$J$822,1,FALSE)</f>
        <v>709931000</v>
      </c>
    </row>
    <row r="214" spans="1:6" ht="39.75" customHeight="1" x14ac:dyDescent="0.25">
      <c r="A214" s="50" t="s">
        <v>0</v>
      </c>
      <c r="B214" s="48" t="str">
        <f>VLOOKUP(D214,'[1]Produto Producao'!$B$2:$B$409,1,FALSE)</f>
        <v>AÇAFRÃO</v>
      </c>
      <c r="C214" s="70">
        <v>910200000</v>
      </c>
      <c r="D214" s="56" t="s">
        <v>731</v>
      </c>
      <c r="F214">
        <f>VLOOKUP(C214,Lista_Produtos!$J$2:$J$822,1,FALSE)</f>
        <v>910200000</v>
      </c>
    </row>
    <row r="215" spans="1:6" ht="36.75" customHeight="1" x14ac:dyDescent="0.25">
      <c r="A215" s="50" t="s">
        <v>0</v>
      </c>
      <c r="B215" s="48" t="e">
        <f>VLOOKUP(D215,'[1]Produto Producao'!$B$2:$B$409,1,FALSE)</f>
        <v>#N/A</v>
      </c>
      <c r="C215" s="70">
        <v>709992000</v>
      </c>
      <c r="D215" s="56" t="s">
        <v>597</v>
      </c>
      <c r="F215">
        <f>VLOOKUP(C215,Lista_Produtos!$J$2:$J$822,1,FALSE)</f>
        <v>709992000</v>
      </c>
    </row>
    <row r="216" spans="1:6" ht="45" customHeight="1" x14ac:dyDescent="0.25">
      <c r="A216" s="50" t="s">
        <v>0</v>
      </c>
      <c r="B216" s="48" t="str">
        <f>VLOOKUP(D216,'[1]Produto Producao'!$B$2:$B$409,1,FALSE)</f>
        <v>AGRIÃO FRESCO OU REFRIGERADO</v>
      </c>
      <c r="C216" s="70">
        <v>709999001</v>
      </c>
      <c r="D216" s="57" t="s">
        <v>598</v>
      </c>
      <c r="F216">
        <f>VLOOKUP(C216,Lista_Produtos!$J$2:$J$822,1,FALSE)</f>
        <v>709999001</v>
      </c>
    </row>
    <row r="217" spans="1:6" ht="59.25" customHeight="1" x14ac:dyDescent="0.25">
      <c r="A217" s="50" t="s">
        <v>0</v>
      </c>
      <c r="B217" s="48" t="str">
        <f>VLOOKUP(D217,'[1]Produto Producao'!$B$2:$B$409,1,FALSE)</f>
        <v>AIPO, EXCEPTO AIPO-RÁBANO</v>
      </c>
      <c r="C217" s="70">
        <v>709400000</v>
      </c>
      <c r="D217" s="56" t="s">
        <v>599</v>
      </c>
      <c r="F217">
        <f>VLOOKUP(C217,Lista_Produtos!$J$2:$J$822,1,FALSE)</f>
        <v>709400000</v>
      </c>
    </row>
    <row r="218" spans="1:6" ht="43.5" customHeight="1" x14ac:dyDescent="0.25">
      <c r="A218" s="50" t="s">
        <v>0</v>
      </c>
      <c r="B218" s="48" t="e">
        <f>VLOOKUP(D218,'[1]Produto Producao'!$B$2:$B$409,1,FALSE)</f>
        <v>#N/A</v>
      </c>
      <c r="C218" s="79">
        <v>8040</v>
      </c>
      <c r="D218" s="80" t="s">
        <v>600</v>
      </c>
      <c r="E218" s="81" t="s">
        <v>739</v>
      </c>
      <c r="F218" t="e">
        <f>VLOOKUP(C218,Lista_Produtos!$J$2:$J$822,1,FALSE)</f>
        <v>#N/A</v>
      </c>
    </row>
    <row r="219" spans="1:6" ht="66" customHeight="1" x14ac:dyDescent="0.25">
      <c r="A219" s="50" t="s">
        <v>0</v>
      </c>
      <c r="B219" s="48" t="str">
        <f>VLOOKUP(D219,'[1]Produto Producao'!$B$2:$B$409,1,FALSE)</f>
        <v>ALCACHOFRAS</v>
      </c>
      <c r="C219" s="70">
        <v>709910000</v>
      </c>
      <c r="D219" s="56" t="s">
        <v>601</v>
      </c>
      <c r="F219">
        <f>VLOOKUP(C219,Lista_Produtos!$J$2:$J$822,1,FALSE)</f>
        <v>709910000</v>
      </c>
    </row>
    <row r="220" spans="1:6" ht="58.5" customHeight="1" x14ac:dyDescent="0.25">
      <c r="A220" s="50" t="s">
        <v>0</v>
      </c>
      <c r="B220" s="48" t="e">
        <f>VLOOKUP(D220,'[1]Produto Producao'!$B$2:$B$409,1,FALSE)</f>
        <v>#N/A</v>
      </c>
      <c r="C220" s="70">
        <v>709994000</v>
      </c>
      <c r="D220" s="56" t="s">
        <v>602</v>
      </c>
      <c r="F220">
        <f>VLOOKUP(C220,Lista_Produtos!$J$2:$J$822,1,FALSE)</f>
        <v>709994000</v>
      </c>
    </row>
    <row r="221" spans="1:6" ht="39.75" customHeight="1" x14ac:dyDescent="0.25">
      <c r="A221" s="50" t="s">
        <v>0</v>
      </c>
      <c r="B221" s="48" t="str">
        <f>VLOOKUP(D221,'[1]Produto Producao'!$B$2:$B$409,1,FALSE)</f>
        <v>ALFACES REPOLHUDAS</v>
      </c>
      <c r="C221" s="70">
        <v>705110000</v>
      </c>
      <c r="D221" s="56" t="s">
        <v>603</v>
      </c>
      <c r="F221">
        <f>VLOOKUP(C221,Lista_Produtos!$J$2:$J$822,1,FALSE)</f>
        <v>705110000</v>
      </c>
    </row>
    <row r="222" spans="1:6" ht="46.5" customHeight="1" x14ac:dyDescent="0.25">
      <c r="A222" s="50" t="s">
        <v>0</v>
      </c>
      <c r="B222" s="48" t="str">
        <f>VLOOKUP(D222,'[1]Produto Producao'!$B$2:$B$409,1,FALSE)</f>
        <v>ALFARROBA</v>
      </c>
      <c r="C222" s="70">
        <v>1212920000</v>
      </c>
      <c r="D222" s="56" t="s">
        <v>732</v>
      </c>
      <c r="F222">
        <f>VLOOKUP(C222,Lista_Produtos!$J$2:$J$822,1,FALSE)</f>
        <v>1212920000</v>
      </c>
    </row>
    <row r="223" spans="1:6" ht="48" customHeight="1" x14ac:dyDescent="0.25">
      <c r="A223" s="50" t="s">
        <v>0</v>
      </c>
      <c r="B223" s="48" t="str">
        <f>VLOOKUP(D223,'[1]Produto Producao'!$B$2:$B$409,1,FALSE)</f>
        <v>ALHOS</v>
      </c>
      <c r="C223" s="70">
        <v>703200000</v>
      </c>
      <c r="D223" s="56" t="s">
        <v>604</v>
      </c>
      <c r="F223">
        <f>VLOOKUP(C223,Lista_Produtos!$J$2:$J$822,1,FALSE)</f>
        <v>703200000</v>
      </c>
    </row>
    <row r="224" spans="1:6" ht="58.5" customHeight="1" x14ac:dyDescent="0.25">
      <c r="A224" s="50" t="s">
        <v>0</v>
      </c>
      <c r="B224" s="48" t="e">
        <f>VLOOKUP(D224,'[1]Produto Producao'!$B$2:$B$409,1,FALSE)</f>
        <v>#N/A</v>
      </c>
      <c r="C224" s="70">
        <v>703900020</v>
      </c>
      <c r="D224" s="56" t="s">
        <v>605</v>
      </c>
      <c r="F224">
        <f>VLOOKUP(C224,Lista_Produtos!$J$2:$J$822,1,FALSE)</f>
        <v>703900020</v>
      </c>
    </row>
    <row r="225" spans="1:6" ht="60" customHeight="1" x14ac:dyDescent="0.25">
      <c r="A225" s="50" t="s">
        <v>0</v>
      </c>
      <c r="B225" s="48" t="e">
        <f>VLOOKUP(D225,'[1]Produto Producao'!$B$2:$B$409,1,FALSE)</f>
        <v>#N/A</v>
      </c>
      <c r="C225" s="79">
        <v>80940</v>
      </c>
      <c r="D225" s="80" t="s">
        <v>606</v>
      </c>
      <c r="E225" s="81" t="s">
        <v>739</v>
      </c>
      <c r="F225" t="e">
        <f>VLOOKUP(C225,Lista_Produtos!$J$2:$J$822,1,FALSE)</f>
        <v>#N/A</v>
      </c>
    </row>
    <row r="226" spans="1:6" ht="53.25" customHeight="1" x14ac:dyDescent="0.25">
      <c r="A226" s="50" t="s">
        <v>0</v>
      </c>
      <c r="B226" s="48" t="e">
        <f>VLOOKUP(D226,'[1]Produto Producao'!$B$2:$B$409,1,FALSE)</f>
        <v>#N/A</v>
      </c>
      <c r="C226" s="65">
        <v>80211</v>
      </c>
      <c r="D226" s="56" t="s">
        <v>607</v>
      </c>
      <c r="E226" t="s">
        <v>741</v>
      </c>
      <c r="F226" t="e">
        <f>VLOOKUP(C226,Lista_Produtos!$J$2:$J$822,1,FALSE)</f>
        <v>#N/A</v>
      </c>
    </row>
    <row r="227" spans="1:6" ht="39" customHeight="1" x14ac:dyDescent="0.25">
      <c r="A227" s="50" t="s">
        <v>0</v>
      </c>
      <c r="B227" s="48" t="e">
        <f>VLOOKUP(D227,'[1]Produto Producao'!$B$2:$B$409,1,FALSE)</f>
        <v>#N/A</v>
      </c>
      <c r="C227" s="70">
        <v>804300000</v>
      </c>
      <c r="D227" s="56" t="s">
        <v>608</v>
      </c>
      <c r="F227">
        <f>VLOOKUP(C227,Lista_Produtos!$J$2:$J$822,1,FALSE)</f>
        <v>804300000</v>
      </c>
    </row>
    <row r="228" spans="1:6" x14ac:dyDescent="0.25">
      <c r="A228" s="50" t="s">
        <v>0</v>
      </c>
      <c r="B228" s="48" t="e">
        <f>VLOOKUP(D228,'[1]Produto Producao'!$B$2:$B$409,1,FALSE)</f>
        <v>#N/A</v>
      </c>
      <c r="C228" s="65">
        <v>80221</v>
      </c>
      <c r="D228" s="56" t="s">
        <v>609</v>
      </c>
      <c r="F228" t="e">
        <f>VLOOKUP(C228,Lista_Produtos!$J$2:$J$822,1,FALSE)</f>
        <v>#N/A</v>
      </c>
    </row>
    <row r="229" spans="1:6" x14ac:dyDescent="0.25">
      <c r="A229" s="50" t="s">
        <v>0</v>
      </c>
      <c r="B229" s="48" t="str">
        <f>VLOOKUP(D229,'[1]Produto Producao'!$B$2:$B$409,1,FALSE)</f>
        <v>BAGA DE SABUGUEIRO</v>
      </c>
      <c r="C229" s="70">
        <v>810907501</v>
      </c>
      <c r="D229" s="56" t="s">
        <v>610</v>
      </c>
      <c r="F229">
        <f>VLOOKUP(C229,Lista_Produtos!$J$2:$J$822,1,FALSE)</f>
        <v>810907501</v>
      </c>
    </row>
    <row r="230" spans="1:6" x14ac:dyDescent="0.25">
      <c r="A230" s="50" t="s">
        <v>0</v>
      </c>
      <c r="B230" s="48" t="str">
        <f>VLOOKUP(D230,'[1]Produto Producao'!$B$2:$B$409,1,FALSE)</f>
        <v>BERINGELAS</v>
      </c>
      <c r="C230" s="70">
        <v>709300000</v>
      </c>
      <c r="D230" s="56" t="s">
        <v>611</v>
      </c>
      <c r="F230">
        <f>VLOOKUP(C230,Lista_Produtos!$J$2:$J$822,1,FALSE)</f>
        <v>709300000</v>
      </c>
    </row>
    <row r="231" spans="1:6" x14ac:dyDescent="0.25">
      <c r="A231" s="50" t="s">
        <v>0</v>
      </c>
      <c r="B231" s="48" t="e">
        <f>VLOOKUP(D231,'[1]Produto Producao'!$B$2:$B$409,1,FALSE)</f>
        <v>#N/A</v>
      </c>
      <c r="C231" s="65">
        <v>80240</v>
      </c>
      <c r="D231" s="56" t="s">
        <v>612</v>
      </c>
      <c r="E231" t="s">
        <v>742</v>
      </c>
      <c r="F231" t="e">
        <f>VLOOKUP(C231,Lista_Produtos!$J$2:$J$822,1,FALSE)</f>
        <v>#N/A</v>
      </c>
    </row>
    <row r="232" spans="1:6" x14ac:dyDescent="0.25">
      <c r="A232" s="50" t="s">
        <v>0</v>
      </c>
      <c r="B232" s="48" t="e">
        <f>VLOOKUP(D232,'[1]Produto Producao'!$B$2:$B$409,1,FALSE)</f>
        <v>#N/A</v>
      </c>
      <c r="C232" s="65">
        <v>70310</v>
      </c>
      <c r="D232" s="56" t="s">
        <v>613</v>
      </c>
      <c r="E232" t="s">
        <v>743</v>
      </c>
      <c r="F232" t="e">
        <f>VLOOKUP(C232,Lista_Produtos!$J$2:$J$822,1,FALSE)</f>
        <v>#N/A</v>
      </c>
    </row>
    <row r="233" spans="1:6" ht="62.25" customHeight="1" x14ac:dyDescent="0.25">
      <c r="A233" s="50" t="s">
        <v>0</v>
      </c>
      <c r="B233" s="48" t="e">
        <f>VLOOKUP(D233,'[1]Produto Producao'!$B$2:$B$409,1,FALSE)</f>
        <v>#N/A</v>
      </c>
      <c r="C233" s="65">
        <v>7061000</v>
      </c>
      <c r="D233" s="56" t="s">
        <v>614</v>
      </c>
      <c r="E233" t="s">
        <v>743</v>
      </c>
      <c r="F233" t="e">
        <f>VLOOKUP(C233,Lista_Produtos!$J$2:$J$822,1,FALSE)</f>
        <v>#N/A</v>
      </c>
    </row>
    <row r="234" spans="1:6" x14ac:dyDescent="0.25">
      <c r="A234" s="50" t="s">
        <v>0</v>
      </c>
      <c r="B234" s="48" t="str">
        <f>VLOOKUP(D234,'[1]Produto Producao'!$B$2:$B$409,1,FALSE)</f>
        <v>CEREFÓLIO FRESCO OU REFRIGERADO</v>
      </c>
      <c r="C234" s="70">
        <v>709999002</v>
      </c>
      <c r="D234" s="57" t="s">
        <v>615</v>
      </c>
      <c r="F234">
        <f>VLOOKUP(C234,Lista_Produtos!$J$2:$J$822,1,FALSE)</f>
        <v>709999002</v>
      </c>
    </row>
    <row r="235" spans="1:6" x14ac:dyDescent="0.25">
      <c r="A235" s="50" t="s">
        <v>0</v>
      </c>
      <c r="B235" s="48" t="e">
        <f>VLOOKUP(D235,'[1]Produto Producao'!$B$2:$B$409,1,FALSE)</f>
        <v>#N/A</v>
      </c>
      <c r="C235" s="70">
        <v>809290000</v>
      </c>
      <c r="D235" s="56" t="s">
        <v>616</v>
      </c>
      <c r="F235">
        <f>VLOOKUP(C235,Lista_Produtos!$J$2:$J$822,1,FALSE)</f>
        <v>809290000</v>
      </c>
    </row>
    <row r="236" spans="1:6" x14ac:dyDescent="0.25">
      <c r="A236" s="50" t="s">
        <v>0</v>
      </c>
      <c r="B236" s="48" t="e">
        <f>VLOOKUP(D236,'[1]Produto Producao'!$B$2:$B$409,1,FALSE)</f>
        <v>#N/A</v>
      </c>
      <c r="C236" s="65">
        <v>7052100</v>
      </c>
      <c r="D236" s="56" t="s">
        <v>617</v>
      </c>
      <c r="F236" t="e">
        <f>VLOOKUP(C236,Lista_Produtos!$J$2:$J$822,1,FALSE)</f>
        <v>#N/A</v>
      </c>
    </row>
    <row r="237" spans="1:6" x14ac:dyDescent="0.25">
      <c r="A237" s="50" t="s">
        <v>0</v>
      </c>
      <c r="B237" s="48" t="e">
        <f>VLOOKUP(D237,'[1]Produto Producao'!$B$2:$B$409,1,FALSE)</f>
        <v>#N/A</v>
      </c>
      <c r="C237" s="70">
        <v>709510090</v>
      </c>
      <c r="D237" s="56" t="s">
        <v>618</v>
      </c>
      <c r="F237">
        <f>VLOOKUP(C237,Lista_Produtos!$J$2:$J$822,1,FALSE)</f>
        <v>709510090</v>
      </c>
    </row>
    <row r="238" spans="1:6" x14ac:dyDescent="0.25">
      <c r="A238" s="50" t="s">
        <v>0</v>
      </c>
      <c r="B238" s="48" t="str">
        <f>VLOOKUP(D238,'[1]Produto Producao'!$B$2:$B$409,1,FALSE)</f>
        <v>COUVE BRANCA E COUVE ROXA</v>
      </c>
      <c r="C238" s="70">
        <v>704901000</v>
      </c>
      <c r="D238" s="56" t="s">
        <v>619</v>
      </c>
      <c r="F238">
        <f>VLOOKUP(C238,Lista_Produtos!$J$2:$J$822,1,FALSE)</f>
        <v>704901000</v>
      </c>
    </row>
    <row r="239" spans="1:6" x14ac:dyDescent="0.25">
      <c r="A239" s="50" t="s">
        <v>0</v>
      </c>
      <c r="B239" s="48" t="str">
        <f>VLOOKUP(D239,'[1]Produto Producao'!$B$2:$B$409,1,FALSE)</f>
        <v>COUVE-DE-BRUXELAS</v>
      </c>
      <c r="C239" s="70">
        <v>704200000</v>
      </c>
      <c r="D239" s="56" t="s">
        <v>620</v>
      </c>
      <c r="F239">
        <f>VLOOKUP(C239,Lista_Produtos!$J$2:$J$822,1,FALSE)</f>
        <v>704200000</v>
      </c>
    </row>
    <row r="240" spans="1:6" x14ac:dyDescent="0.25">
      <c r="A240" s="50" t="s">
        <v>0</v>
      </c>
      <c r="B240" s="48" t="e">
        <f>VLOOKUP(D240,'[1]Produto Producao'!$B$2:$B$409,1,FALSE)</f>
        <v>#N/A</v>
      </c>
      <c r="C240" s="65">
        <v>7041000</v>
      </c>
      <c r="D240" s="56" t="s">
        <v>733</v>
      </c>
      <c r="E240" t="s">
        <v>743</v>
      </c>
      <c r="F240" t="e">
        <f>VLOOKUP(C240,Lista_Produtos!$J$2:$J$822,1,FALSE)</f>
        <v>#N/A</v>
      </c>
    </row>
    <row r="241" spans="1:6" x14ac:dyDescent="0.25">
      <c r="A241" s="50" t="s">
        <v>0</v>
      </c>
      <c r="B241" s="48" t="e">
        <f>VLOOKUP(D241,'[1]Produto Producao'!$B$2:$B$409,1,FALSE)</f>
        <v>#N/A</v>
      </c>
      <c r="C241" s="70">
        <v>809100000</v>
      </c>
      <c r="D241" s="56" t="s">
        <v>621</v>
      </c>
      <c r="F241">
        <f>VLOOKUP(C241,Lista_Produtos!$J$2:$J$822,1,FALSE)</f>
        <v>809100000</v>
      </c>
    </row>
    <row r="242" spans="1:6" x14ac:dyDescent="0.25">
      <c r="A242" s="50" t="s">
        <v>0</v>
      </c>
      <c r="B242" s="48" t="e">
        <f>VLOOKUP(D242,'[1]Produto Producao'!$B$2:$B$409,1,FALSE)</f>
        <v>#N/A</v>
      </c>
      <c r="C242" s="70">
        <v>810600000</v>
      </c>
      <c r="D242" s="56" t="s">
        <v>622</v>
      </c>
      <c r="F242">
        <f>VLOOKUP(C242,Lista_Produtos!$J$2:$J$822,1,FALSE)</f>
        <v>810600000</v>
      </c>
    </row>
    <row r="243" spans="1:6" x14ac:dyDescent="0.25">
      <c r="A243" s="50" t="s">
        <v>0</v>
      </c>
      <c r="B243" s="48" t="str">
        <f>VLOOKUP(D243,'[1]Produto Producao'!$B$2:$B$409,1,FALSE)</f>
        <v>ERVILHAS (PISUM SATIVUM)</v>
      </c>
      <c r="C243" s="70">
        <v>708100000</v>
      </c>
      <c r="D243" s="56" t="s">
        <v>623</v>
      </c>
      <c r="F243">
        <f>VLOOKUP(C243,Lista_Produtos!$J$2:$J$822,1,FALSE)</f>
        <v>708100000</v>
      </c>
    </row>
    <row r="244" spans="1:6" x14ac:dyDescent="0.25">
      <c r="A244" s="50" t="s">
        <v>0</v>
      </c>
      <c r="B244" s="48" t="str">
        <f>VLOOKUP(D244,'[1]Produto Producao'!$B$2:$B$409,1,FALSE)</f>
        <v>ESPARGOS (ASPARGOS)</v>
      </c>
      <c r="C244" s="70">
        <v>709200000</v>
      </c>
      <c r="D244" s="56" t="s">
        <v>624</v>
      </c>
      <c r="F244">
        <f>VLOOKUP(C244,Lista_Produtos!$J$2:$J$822,1,FALSE)</f>
        <v>709200000</v>
      </c>
    </row>
    <row r="245" spans="1:6" ht="24" x14ac:dyDescent="0.25">
      <c r="A245" s="50" t="s">
        <v>0</v>
      </c>
      <c r="B245" s="48" t="str">
        <f>VLOOKUP(D245,'[1]Produto Producao'!$B$2:$B$409,1,FALSE)</f>
        <v>ESPINAFRES, ESPINAFRES-DA-NOVA-ZELÂNDIA E ESPINAFRES GIGANTES</v>
      </c>
      <c r="C245" s="70">
        <v>709700000</v>
      </c>
      <c r="D245" s="56" t="s">
        <v>625</v>
      </c>
      <c r="F245">
        <f>VLOOKUP(C245,Lista_Produtos!$J$2:$J$822,1,FALSE)</f>
        <v>709700000</v>
      </c>
    </row>
    <row r="246" spans="1:6" x14ac:dyDescent="0.25">
      <c r="A246" s="50" t="s">
        <v>0</v>
      </c>
      <c r="B246" s="48" t="str">
        <f>VLOOKUP(D246,'[1]Produto Producao'!$B$2:$B$409,1,FALSE)</f>
        <v>ESTRAGÃO FRESCO OU REFRIGERADO</v>
      </c>
      <c r="C246" s="70">
        <v>709999003</v>
      </c>
      <c r="D246" s="57" t="s">
        <v>626</v>
      </c>
      <c r="F246">
        <f>VLOOKUP(C246,Lista_Produtos!$J$2:$J$822,1,FALSE)</f>
        <v>709999003</v>
      </c>
    </row>
    <row r="247" spans="1:6" x14ac:dyDescent="0.25">
      <c r="A247" s="50" t="s">
        <v>0</v>
      </c>
      <c r="B247" s="48" t="str">
        <f>VLOOKUP(D247,'[1]Produto Producao'!$B$2:$B$409,1,FALSE)</f>
        <v>FEIJÕES (VIGNA SPP., PHASEOLUS SPP.)</v>
      </c>
      <c r="C247" s="70">
        <v>708200000</v>
      </c>
      <c r="D247" s="56" t="s">
        <v>627</v>
      </c>
      <c r="F247">
        <f>VLOOKUP(C247,Lista_Produtos!$J$2:$J$822,1,FALSE)</f>
        <v>708200000</v>
      </c>
    </row>
    <row r="248" spans="1:6" x14ac:dyDescent="0.25">
      <c r="A248" s="50" t="s">
        <v>0</v>
      </c>
      <c r="B248" s="48" t="str">
        <f>VLOOKUP(D248,'[1]Produto Producao'!$B$2:$B$409,1,FALSE)</f>
        <v>FIGOS, FRESCOS</v>
      </c>
      <c r="C248" s="70">
        <v>804201000</v>
      </c>
      <c r="D248" s="56" t="s">
        <v>734</v>
      </c>
      <c r="F248">
        <f>VLOOKUP(C248,Lista_Produtos!$J$2:$J$822,1,FALSE)</f>
        <v>804201000</v>
      </c>
    </row>
    <row r="249" spans="1:6" ht="77.25" customHeight="1" x14ac:dyDescent="0.25">
      <c r="A249" s="50" t="s">
        <v>0</v>
      </c>
      <c r="B249" s="48" t="e">
        <f>VLOOKUP(D249,'[1]Produto Producao'!$B$2:$B$409,1,FALSE)</f>
        <v>#N/A</v>
      </c>
      <c r="C249" s="65">
        <v>81020</v>
      </c>
      <c r="D249" s="56" t="s">
        <v>628</v>
      </c>
      <c r="E249" t="s">
        <v>743</v>
      </c>
      <c r="F249" t="e">
        <f>VLOOKUP(C249,Lista_Produtos!$J$2:$J$822,1,FALSE)</f>
        <v>#N/A</v>
      </c>
    </row>
    <row r="250" spans="1:6" x14ac:dyDescent="0.25">
      <c r="A250" s="50" t="s">
        <v>0</v>
      </c>
      <c r="B250" s="48" t="e">
        <f>VLOOKUP(D250,'[1]Produto Producao'!$B$2:$B$409,1,FALSE)</f>
        <v>#N/A</v>
      </c>
      <c r="C250" s="70">
        <v>709995000</v>
      </c>
      <c r="D250" s="56" t="s">
        <v>629</v>
      </c>
      <c r="F250">
        <f>VLOOKUP(C250,Lista_Produtos!$J$2:$J$822,1,FALSE)</f>
        <v>709995000</v>
      </c>
    </row>
    <row r="251" spans="1:6" x14ac:dyDescent="0.25">
      <c r="A251" s="50" t="s">
        <v>0</v>
      </c>
      <c r="B251" s="48" t="str">
        <f>VLOOKUP(D251,'[1]Produto Producao'!$B$2:$B$409,1,FALSE)</f>
        <v>GOIABAS, MANGAS E MANGOSTÕES</v>
      </c>
      <c r="C251" s="70">
        <v>804500000</v>
      </c>
      <c r="D251" s="56" t="s">
        <v>735</v>
      </c>
      <c r="F251">
        <f>VLOOKUP(C251,Lista_Produtos!$J$2:$J$822,1,FALSE)</f>
        <v>804500000</v>
      </c>
    </row>
    <row r="252" spans="1:6" x14ac:dyDescent="0.25">
      <c r="A252" s="50" t="s">
        <v>0</v>
      </c>
      <c r="B252" s="48" t="e">
        <f>VLOOKUP(D252,'[1]Produto Producao'!$B$2:$B$409,1,FALSE)</f>
        <v>#N/A</v>
      </c>
      <c r="C252" s="70">
        <v>805100000</v>
      </c>
      <c r="D252" s="56" t="s">
        <v>630</v>
      </c>
      <c r="F252">
        <f>VLOOKUP(C252,Lista_Produtos!$J$2:$J$822,1,FALSE)</f>
        <v>805100000</v>
      </c>
    </row>
    <row r="253" spans="1:6" ht="24" x14ac:dyDescent="0.25">
      <c r="A253" s="50" t="s">
        <v>0</v>
      </c>
      <c r="B253" s="48" t="e">
        <f>VLOOKUP(D253,'[1]Produto Producao'!$B$2:$B$409,1,FALSE)</f>
        <v>#N/A</v>
      </c>
      <c r="C253" s="70">
        <v>805501000</v>
      </c>
      <c r="D253" s="56" t="s">
        <v>631</v>
      </c>
      <c r="E253" t="s">
        <v>744</v>
      </c>
      <c r="F253">
        <f>VLOOKUP(C253,Lista_Produtos!$J$2:$J$822,1,FALSE)</f>
        <v>805501000</v>
      </c>
    </row>
    <row r="254" spans="1:6" x14ac:dyDescent="0.25">
      <c r="A254" s="50" t="s">
        <v>0</v>
      </c>
      <c r="B254" s="48" t="e">
        <f>VLOOKUP(D254,'[1]Produto Producao'!$B$2:$B$409,1,FALSE)</f>
        <v>#N/A</v>
      </c>
      <c r="C254" s="70">
        <v>808100000</v>
      </c>
      <c r="D254" s="82" t="s">
        <v>632</v>
      </c>
      <c r="F254">
        <f>VLOOKUP(C254,Lista_Produtos!$J$2:$J$822,1,FALSE)</f>
        <v>808100000</v>
      </c>
    </row>
    <row r="255" spans="1:6" ht="44.25" customHeight="1" x14ac:dyDescent="0.25">
      <c r="A255" s="50" t="s">
        <v>0</v>
      </c>
      <c r="B255" s="48" t="e">
        <f>VLOOKUP(D255,'[1]Produto Producao'!$B$2:$B$409,1,FALSE)</f>
        <v>#N/A</v>
      </c>
      <c r="C255" s="65">
        <v>12119085</v>
      </c>
      <c r="D255" s="57" t="s">
        <v>633</v>
      </c>
      <c r="E255" t="s">
        <v>743</v>
      </c>
      <c r="F255" t="e">
        <f>VLOOKUP(C255,Lista_Produtos!$J$2:$J$822,1,FALSE)</f>
        <v>#N/A</v>
      </c>
    </row>
    <row r="256" spans="1:6" x14ac:dyDescent="0.25">
      <c r="A256" s="50" t="s">
        <v>0</v>
      </c>
      <c r="B256" s="48" t="e">
        <f>VLOOKUP(D256,'[1]Produto Producao'!$B$2:$B$409,1,FALSE)</f>
        <v>#N/A</v>
      </c>
      <c r="C256" s="70">
        <v>808400000</v>
      </c>
      <c r="D256" s="56" t="s">
        <v>634</v>
      </c>
      <c r="F256">
        <f>VLOOKUP(C256,Lista_Produtos!$J$2:$J$822,1,FALSE)</f>
        <v>808400000</v>
      </c>
    </row>
    <row r="257" spans="1:6" x14ac:dyDescent="0.25">
      <c r="A257" s="50" t="s">
        <v>0</v>
      </c>
      <c r="B257" s="48" t="str">
        <f>VLOOKUP(D257,'[1]Produto Producao'!$B$2:$B$409,1,FALSE)</f>
        <v>MEDRONHO</v>
      </c>
      <c r="C257" s="70">
        <v>810907502</v>
      </c>
      <c r="D257" s="56" t="s">
        <v>635</v>
      </c>
      <c r="F257">
        <f>VLOOKUP(C257,Lista_Produtos!$J$2:$J$822,1,FALSE)</f>
        <v>810907502</v>
      </c>
    </row>
    <row r="258" spans="1:6" x14ac:dyDescent="0.25">
      <c r="A258" s="50" t="s">
        <v>0</v>
      </c>
      <c r="B258" s="48" t="e">
        <f>VLOOKUP(D258,'[1]Produto Producao'!$B$2:$B$409,1,FALSE)</f>
        <v>#N/A</v>
      </c>
      <c r="C258" s="70">
        <v>807110000</v>
      </c>
      <c r="D258" s="56" t="s">
        <v>636</v>
      </c>
      <c r="F258">
        <f>VLOOKUP(C258,Lista_Produtos!$J$2:$J$822,1,FALSE)</f>
        <v>807110000</v>
      </c>
    </row>
    <row r="259" spans="1:6" ht="24" x14ac:dyDescent="0.25">
      <c r="A259" s="50" t="s">
        <v>0</v>
      </c>
      <c r="B259" s="48" t="e">
        <f>VLOOKUP(D259,'[1]Produto Producao'!$B$2:$B$409,1,FALSE)</f>
        <v>#N/A</v>
      </c>
      <c r="C259" s="66">
        <v>8135031</v>
      </c>
      <c r="D259" s="56" t="s">
        <v>637</v>
      </c>
      <c r="F259" t="e">
        <f>VLOOKUP(C259,Lista_Produtos!$J$2:$J$822,1,FALSE)</f>
        <v>#N/A</v>
      </c>
    </row>
    <row r="260" spans="1:6" x14ac:dyDescent="0.25">
      <c r="A260" s="50" t="s">
        <v>0</v>
      </c>
      <c r="B260" s="48" t="e">
        <f>VLOOKUP(D260,'[1]Produto Producao'!$B$2:$B$409,1,FALSE)</f>
        <v>#N/A</v>
      </c>
      <c r="C260" s="70">
        <v>810100000</v>
      </c>
      <c r="D260" s="56" t="s">
        <v>638</v>
      </c>
      <c r="F260">
        <f>VLOOKUP(C260,Lista_Produtos!$J$2:$J$822,1,FALSE)</f>
        <v>810100000</v>
      </c>
    </row>
    <row r="261" spans="1:6" x14ac:dyDescent="0.25">
      <c r="A261" s="50" t="s">
        <v>0</v>
      </c>
      <c r="B261" s="48" t="e">
        <f>VLOOKUP(D261,'[1]Produto Producao'!$B$2:$B$409,1,FALSE)</f>
        <v>#N/A</v>
      </c>
      <c r="C261" s="70">
        <v>809301000</v>
      </c>
      <c r="D261" s="56" t="s">
        <v>639</v>
      </c>
      <c r="F261">
        <f>VLOOKUP(C261,Lista_Produtos!$J$2:$J$822,1,FALSE)</f>
        <v>809301000</v>
      </c>
    </row>
    <row r="262" spans="1:6" x14ac:dyDescent="0.25">
      <c r="A262" s="50" t="s">
        <v>0</v>
      </c>
      <c r="B262" s="48" t="e">
        <f>VLOOKUP(D262,'[1]Produto Producao'!$B$2:$B$409,1,FALSE)</f>
        <v>#N/A</v>
      </c>
      <c r="C262" s="65">
        <v>8026000</v>
      </c>
      <c r="D262" s="56" t="s">
        <v>640</v>
      </c>
      <c r="E262" t="s">
        <v>749</v>
      </c>
      <c r="F262" t="e">
        <f>VLOOKUP(C262,Lista_Produtos!$J$2:$J$822,1,FALSE)</f>
        <v>#N/A</v>
      </c>
    </row>
    <row r="263" spans="1:6" x14ac:dyDescent="0.25">
      <c r="A263" s="50" t="s">
        <v>0</v>
      </c>
      <c r="B263" s="48" t="e">
        <f>VLOOKUP(D263,'[1]Produto Producao'!$B$2:$B$409,1,FALSE)</f>
        <v>#N/A</v>
      </c>
      <c r="C263" s="65">
        <v>80231</v>
      </c>
      <c r="D263" s="56" t="s">
        <v>641</v>
      </c>
      <c r="E263" t="s">
        <v>745</v>
      </c>
      <c r="F263" t="e">
        <f>VLOOKUP(C263,Lista_Produtos!$J$2:$J$822,1,FALSE)</f>
        <v>#N/A</v>
      </c>
    </row>
    <row r="264" spans="1:6" x14ac:dyDescent="0.25">
      <c r="A264" s="50" t="s">
        <v>0</v>
      </c>
      <c r="B264" s="48" t="e">
        <f>VLOOKUP(D264,'[1]Produto Producao'!$B$2:$B$409,1,FALSE)</f>
        <v>#N/A</v>
      </c>
      <c r="C264" s="65">
        <v>7051900</v>
      </c>
      <c r="D264" s="56" t="s">
        <v>642</v>
      </c>
      <c r="E264" t="s">
        <v>740</v>
      </c>
      <c r="F264">
        <f>VLOOKUP(C264,Lista_Produtos!$J$2:$J$822,1,FALSE)</f>
        <v>7051900</v>
      </c>
    </row>
    <row r="265" spans="1:6" x14ac:dyDescent="0.25">
      <c r="A265" s="50" t="s">
        <v>0</v>
      </c>
      <c r="B265" s="48" t="e">
        <f>VLOOKUP(D265,'[1]Produto Producao'!$B$2:$B$409,1,FALSE)</f>
        <v>#N/A</v>
      </c>
      <c r="C265" s="65">
        <v>7052900</v>
      </c>
      <c r="D265" s="56" t="s">
        <v>643</v>
      </c>
      <c r="E265" t="s">
        <v>740</v>
      </c>
      <c r="F265" t="e">
        <f>VLOOKUP(C265,Lista_Produtos!$J$2:$J$822,1,FALSE)</f>
        <v>#N/A</v>
      </c>
    </row>
    <row r="266" spans="1:6" ht="36" x14ac:dyDescent="0.25">
      <c r="A266" s="50" t="s">
        <v>0</v>
      </c>
      <c r="B266" s="48" t="e">
        <f>VLOOKUP(D266,'[1]Produto Producao'!$B$2:$B$409,1,FALSE)</f>
        <v>#N/A</v>
      </c>
      <c r="C266" s="65">
        <v>80290</v>
      </c>
      <c r="D266" s="56" t="s">
        <v>757</v>
      </c>
      <c r="E266" t="s">
        <v>740</v>
      </c>
      <c r="F266" t="e">
        <f>VLOOKUP(C266,Lista_Produtos!$J$2:$J$822,1,FALSE)</f>
        <v>#N/A</v>
      </c>
    </row>
    <row r="267" spans="1:6" x14ac:dyDescent="0.25">
      <c r="A267" s="50" t="s">
        <v>0</v>
      </c>
      <c r="B267" s="48" t="e">
        <f>VLOOKUP(D267,'[1]Produto Producao'!$B$2:$B$409,1,FALSE)</f>
        <v>#N/A</v>
      </c>
      <c r="C267" s="65">
        <v>81090</v>
      </c>
      <c r="D267" s="56" t="s">
        <v>645</v>
      </c>
      <c r="E267" t="s">
        <v>740</v>
      </c>
      <c r="F267">
        <f>VLOOKUP(C267,Lista_Produtos!$J$2:$J$822,1,FALSE)</f>
        <v>81090</v>
      </c>
    </row>
    <row r="268" spans="1:6" x14ac:dyDescent="0.25">
      <c r="A268" s="50" t="s">
        <v>0</v>
      </c>
      <c r="B268" s="48" t="e">
        <f>VLOOKUP(D268,'[1]Produto Producao'!$B$2:$B$409,1,FALSE)</f>
        <v>#N/A</v>
      </c>
      <c r="C268" s="70">
        <v>706909080</v>
      </c>
      <c r="D268" s="56" t="s">
        <v>646</v>
      </c>
      <c r="F268">
        <f>VLOOKUP(C268,Lista_Produtos!$J$2:$J$822,1,FALSE)</f>
        <v>706909080</v>
      </c>
    </row>
    <row r="269" spans="1:6" x14ac:dyDescent="0.25">
      <c r="A269" s="50" t="s">
        <v>0</v>
      </c>
      <c r="B269" s="48" t="e">
        <f>VLOOKUP(D269,'[1]Produto Producao'!$B$2:$B$409,1,FALSE)</f>
        <v>#N/A</v>
      </c>
      <c r="C269" s="65">
        <v>8059000</v>
      </c>
      <c r="D269" s="56" t="s">
        <v>647</v>
      </c>
      <c r="E269" t="s">
        <v>740</v>
      </c>
      <c r="F269">
        <f>VLOOKUP(C269,Lista_Produtos!$J$2:$J$822,1,FALSE)</f>
        <v>8059000</v>
      </c>
    </row>
    <row r="270" spans="1:6" x14ac:dyDescent="0.25">
      <c r="A270" s="50" t="s">
        <v>0</v>
      </c>
      <c r="B270" s="48" t="e">
        <f>VLOOKUP(D270,'[1]Produto Producao'!$B$2:$B$409,1,FALSE)</f>
        <v>#N/A</v>
      </c>
      <c r="C270" s="65">
        <v>70959</v>
      </c>
      <c r="D270" s="56" t="s">
        <v>648</v>
      </c>
      <c r="E270" t="s">
        <v>743</v>
      </c>
      <c r="F270" t="e">
        <f>VLOOKUP(C270,Lista_Produtos!$J$2:$J$822,1,FALSE)</f>
        <v>#N/A</v>
      </c>
    </row>
    <row r="271" spans="1:6" x14ac:dyDescent="0.25">
      <c r="A271" s="50" t="s">
        <v>0</v>
      </c>
      <c r="B271" s="48" t="e">
        <f>VLOOKUP(D271,'[1]Produto Producao'!$B$2:$B$409,1,FALSE)</f>
        <v>#N/A</v>
      </c>
      <c r="C271" s="70">
        <v>708900020</v>
      </c>
      <c r="D271" s="56" t="s">
        <v>649</v>
      </c>
      <c r="F271">
        <f>VLOOKUP(C271,Lista_Produtos!$J$2:$J$822,1,FALSE)</f>
        <v>708900020</v>
      </c>
    </row>
    <row r="272" spans="1:6" ht="51.75" customHeight="1" x14ac:dyDescent="0.25">
      <c r="A272" s="50" t="s">
        <v>0</v>
      </c>
      <c r="B272" s="48" t="e">
        <f>VLOOKUP(D272,'[1]Produto Producao'!$B$2:$B$409,1,FALSE)</f>
        <v>#N/A</v>
      </c>
      <c r="C272" s="65">
        <v>8071900</v>
      </c>
      <c r="D272" s="56" t="s">
        <v>650</v>
      </c>
      <c r="E272" t="s">
        <v>746</v>
      </c>
      <c r="F272" t="e">
        <f>VLOOKUP(C272,Lista_Produtos!$J$2:$J$822,1,FALSE)</f>
        <v>#N/A</v>
      </c>
    </row>
    <row r="273" spans="1:6" x14ac:dyDescent="0.25">
      <c r="A273" s="50" t="s">
        <v>0</v>
      </c>
      <c r="B273" s="48" t="e">
        <f>VLOOKUP(D273,'[1]Produto Producao'!$B$2:$B$409,1,FALSE)</f>
        <v>#N/A</v>
      </c>
      <c r="C273" s="67">
        <v>8093090</v>
      </c>
      <c r="D273" s="56" t="s">
        <v>651</v>
      </c>
      <c r="E273" t="s">
        <v>747</v>
      </c>
      <c r="F273" t="e">
        <f>VLOOKUP(C273,Lista_Produtos!$J$2:$J$822,1,FALSE)</f>
        <v>#N/A</v>
      </c>
    </row>
    <row r="274" spans="1:6" x14ac:dyDescent="0.25">
      <c r="A274" s="50" t="s">
        <v>0</v>
      </c>
      <c r="B274" s="48" t="e">
        <f>VLOOKUP(D274,'[1]Produto Producao'!$B$2:$B$409,1,FALSE)</f>
        <v>#N/A</v>
      </c>
      <c r="C274" s="65">
        <v>7049090</v>
      </c>
      <c r="D274" s="56" t="s">
        <v>652</v>
      </c>
      <c r="E274" t="s">
        <v>748</v>
      </c>
      <c r="F274" t="e">
        <f>VLOOKUP(C274,Lista_Produtos!$J$2:$J$822,1,FALSE)</f>
        <v>#N/A</v>
      </c>
    </row>
    <row r="275" spans="1:6" x14ac:dyDescent="0.25">
      <c r="A275" s="50" t="s">
        <v>0</v>
      </c>
      <c r="B275" s="48" t="e">
        <f>VLOOKUP(D275,'[1]Produto Producao'!$B$2:$B$409,1,FALSE)</f>
        <v>#N/A</v>
      </c>
      <c r="C275" s="65">
        <v>7099090</v>
      </c>
      <c r="D275" s="56" t="s">
        <v>653</v>
      </c>
      <c r="E275" t="s">
        <v>740</v>
      </c>
      <c r="F275" t="e">
        <f>VLOOKUP(C275,Lista_Produtos!$J$2:$J$822,1,FALSE)</f>
        <v>#N/A</v>
      </c>
    </row>
    <row r="276" spans="1:6" x14ac:dyDescent="0.25">
      <c r="A276" s="50" t="s">
        <v>0</v>
      </c>
      <c r="B276" s="48" t="e">
        <f>VLOOKUP(D276,'[1]Produto Producao'!$B$2:$B$409,1,FALSE)</f>
        <v>#N/A</v>
      </c>
      <c r="C276" s="70">
        <v>807200000</v>
      </c>
      <c r="D276" s="56" t="s">
        <v>654</v>
      </c>
      <c r="F276">
        <f>VLOOKUP(C276,Lista_Produtos!$J$2:$J$822,1,FALSE)</f>
        <v>807200000</v>
      </c>
    </row>
    <row r="277" spans="1:6" x14ac:dyDescent="0.25">
      <c r="A277" s="50" t="s">
        <v>0</v>
      </c>
      <c r="B277" s="48" t="str">
        <f>VLOOKUP(D277,'[1]Produto Producao'!$B$2:$B$409,1,FALSE)</f>
        <v>PEPININHOS (CORNICHONS)</v>
      </c>
      <c r="C277" s="70">
        <v>707009000</v>
      </c>
      <c r="D277" s="56" t="s">
        <v>655</v>
      </c>
      <c r="F277">
        <f>VLOOKUP(C277,Lista_Produtos!$J$2:$J$822,1,FALSE)</f>
        <v>707009000</v>
      </c>
    </row>
    <row r="278" spans="1:6" x14ac:dyDescent="0.25">
      <c r="A278" s="50" t="s">
        <v>0</v>
      </c>
      <c r="B278" s="48" t="str">
        <f>VLOOKUP(D278,'[1]Produto Producao'!$B$2:$B$409,1,FALSE)</f>
        <v>PEPINOS</v>
      </c>
      <c r="C278" s="70">
        <v>707000500</v>
      </c>
      <c r="D278" s="56" t="s">
        <v>656</v>
      </c>
      <c r="F278">
        <f>VLOOKUP(C278,Lista_Produtos!$J$2:$J$822,1,FALSE)</f>
        <v>707000500</v>
      </c>
    </row>
    <row r="279" spans="1:6" x14ac:dyDescent="0.25">
      <c r="A279" s="50" t="s">
        <v>0</v>
      </c>
      <c r="B279" s="48" t="e">
        <f>VLOOKUP(D279,'[1]Produto Producao'!$B$2:$B$409,1,FALSE)</f>
        <v>#N/A</v>
      </c>
      <c r="C279" s="70">
        <v>808300000</v>
      </c>
      <c r="D279" s="56" t="s">
        <v>657</v>
      </c>
      <c r="F279">
        <f>VLOOKUP(C279,Lista_Produtos!$J$2:$J$822,1,FALSE)</f>
        <v>808300000</v>
      </c>
    </row>
    <row r="280" spans="1:6" x14ac:dyDescent="0.25">
      <c r="A280" s="50" t="s">
        <v>0</v>
      </c>
      <c r="B280" s="48" t="str">
        <f>VLOOKUP(D280,'[1]Produto Producao'!$B$2:$B$409,1,FALSE)</f>
        <v>PHYSALIS</v>
      </c>
      <c r="C280" s="70">
        <v>810907503</v>
      </c>
      <c r="D280" s="56" t="s">
        <v>658</v>
      </c>
      <c r="F280">
        <f>VLOOKUP(C280,Lista_Produtos!$J$2:$J$822,1,FALSE)</f>
        <v>810907503</v>
      </c>
    </row>
    <row r="281" spans="1:6" x14ac:dyDescent="0.25">
      <c r="A281" s="50" t="s">
        <v>0</v>
      </c>
      <c r="B281" s="48" t="str">
        <f>VLOOKUP(D281,'[1]Produto Producao'!$B$2:$B$409,1,FALSE)</f>
        <v>PIMENTOS DOCES OU PIMENTÕES</v>
      </c>
      <c r="C281" s="70">
        <v>709601000</v>
      </c>
      <c r="D281" s="56" t="s">
        <v>659</v>
      </c>
      <c r="F281">
        <f>VLOOKUP(C281,Lista_Produtos!$J$2:$J$822,1,FALSE)</f>
        <v>709601000</v>
      </c>
    </row>
    <row r="282" spans="1:6" x14ac:dyDescent="0.25">
      <c r="A282" s="50" t="s">
        <v>0</v>
      </c>
      <c r="B282" s="48" t="e">
        <f>VLOOKUP(D282,'[1]Produto Producao'!$B$2:$B$409,1,FALSE)</f>
        <v>#N/A</v>
      </c>
      <c r="C282" s="70">
        <v>803101000</v>
      </c>
      <c r="D282" s="56" t="s">
        <v>660</v>
      </c>
      <c r="F282">
        <f>VLOOKUP(C282,Lista_Produtos!$J$2:$J$822,1,FALSE)</f>
        <v>803101000</v>
      </c>
    </row>
    <row r="283" spans="1:6" x14ac:dyDescent="0.25">
      <c r="A283" s="50" t="s">
        <v>0</v>
      </c>
      <c r="B283" s="48" t="e">
        <f>VLOOKUP(D283,'[1]Produto Producao'!$B$2:$B$409,1,FALSE)</f>
        <v>#N/A</v>
      </c>
      <c r="C283" s="70">
        <v>803109000</v>
      </c>
      <c r="D283" s="56" t="s">
        <v>661</v>
      </c>
      <c r="F283">
        <f>VLOOKUP(C283,Lista_Produtos!$J$2:$J$822,1,FALSE)</f>
        <v>803109000</v>
      </c>
    </row>
    <row r="284" spans="1:6" x14ac:dyDescent="0.25">
      <c r="A284" s="50" t="s">
        <v>0</v>
      </c>
      <c r="B284" s="48" t="e">
        <f>VLOOKUP(D284,'[1]Produto Producao'!$B$2:$B$409,1,FALSE)</f>
        <v>#N/A</v>
      </c>
      <c r="C284" s="70">
        <v>810500000</v>
      </c>
      <c r="D284" s="56" t="s">
        <v>662</v>
      </c>
      <c r="F284">
        <f>VLOOKUP(C284,Lista_Produtos!$J$2:$J$822,1,FALSE)</f>
        <v>810500000</v>
      </c>
    </row>
    <row r="285" spans="1:6" ht="41.25" customHeight="1" x14ac:dyDescent="0.25">
      <c r="A285" s="50" t="s">
        <v>0</v>
      </c>
      <c r="B285" s="48" t="e">
        <f>VLOOKUP(D285,'[1]Produto Producao'!$B$2:$B$409,1,FALSE)</f>
        <v>#N/A</v>
      </c>
      <c r="C285" s="70">
        <v>709991000</v>
      </c>
      <c r="D285" s="56" t="s">
        <v>663</v>
      </c>
      <c r="F285">
        <f>VLOOKUP(C285,Lista_Produtos!$J$2:$J$822,1,FALSE)</f>
        <v>709991000</v>
      </c>
    </row>
    <row r="286" spans="1:6" x14ac:dyDescent="0.25">
      <c r="A286" s="50" t="s">
        <v>0</v>
      </c>
      <c r="B286" s="48" t="str">
        <f>VLOOKUP(D286,'[1]Produto Producao'!$B$2:$B$409,1,FALSE)</f>
        <v>SEGURELHA FRESCA OU REFRIGERADA</v>
      </c>
      <c r="C286" s="70">
        <v>709999005</v>
      </c>
      <c r="D286" s="57" t="s">
        <v>664</v>
      </c>
      <c r="F286">
        <f>VLOOKUP(C286,Lista_Produtos!$J$2:$J$822,1,FALSE)</f>
        <v>709999005</v>
      </c>
    </row>
    <row r="287" spans="1:6" ht="24" x14ac:dyDescent="0.25">
      <c r="A287" s="50" t="s">
        <v>0</v>
      </c>
      <c r="B287" s="48" t="e">
        <f>VLOOKUP(D287,'[1]Produto Producao'!$B$2:$B$409,1,FALSE)</f>
        <v>#N/A</v>
      </c>
      <c r="C287" s="70">
        <v>805200000</v>
      </c>
      <c r="D287" s="56" t="s">
        <v>665</v>
      </c>
      <c r="F287">
        <f>VLOOKUP(C287,Lista_Produtos!$J$2:$J$822,1,FALSE)</f>
        <v>805200000</v>
      </c>
    </row>
    <row r="288" spans="1:6" x14ac:dyDescent="0.25">
      <c r="A288" s="50" t="s">
        <v>0</v>
      </c>
      <c r="B288" s="48" t="e">
        <f>VLOOKUP(D288,'[1]Produto Producao'!$B$2:$B$409,1,FALSE)</f>
        <v>#N/A</v>
      </c>
      <c r="C288" s="70">
        <v>702000000</v>
      </c>
      <c r="D288" s="56" t="s">
        <v>666</v>
      </c>
      <c r="F288">
        <f>VLOOKUP(C288,Lista_Produtos!$J$2:$J$822,1,FALSE)</f>
        <v>702000000</v>
      </c>
    </row>
    <row r="289" spans="1:6" x14ac:dyDescent="0.25">
      <c r="A289" s="50" t="s">
        <v>0</v>
      </c>
      <c r="B289" s="48" t="e">
        <f>VLOOKUP(D289,'[1]Produto Producao'!$B$2:$B$409,1,FALSE)</f>
        <v>#N/A</v>
      </c>
      <c r="C289" s="70">
        <v>910990000</v>
      </c>
      <c r="D289" s="57" t="s">
        <v>667</v>
      </c>
      <c r="F289">
        <f>VLOOKUP(C289,Lista_Produtos!$J$2:$J$822,1,FALSE)</f>
        <v>910990000</v>
      </c>
    </row>
    <row r="290" spans="1:6" x14ac:dyDescent="0.25">
      <c r="A290" s="50" t="s">
        <v>0</v>
      </c>
      <c r="B290" s="48" t="e">
        <f>VLOOKUP(D290,'[1]Produto Producao'!$B$2:$B$409,1,FALSE)</f>
        <v>#N/A</v>
      </c>
      <c r="C290" s="65">
        <v>8054000</v>
      </c>
      <c r="D290" s="56" t="s">
        <v>668</v>
      </c>
      <c r="E290" t="s">
        <v>743</v>
      </c>
      <c r="F290" t="e">
        <f>VLOOKUP(C290,Lista_Produtos!$J$2:$J$822,1,FALSE)</f>
        <v>#N/A</v>
      </c>
    </row>
    <row r="291" spans="1:6" x14ac:dyDescent="0.25">
      <c r="A291" s="50" t="s">
        <v>0</v>
      </c>
      <c r="B291" s="48" t="e">
        <f>VLOOKUP(D291,'[1]Produto Producao'!$B$2:$B$409,1,FALSE)</f>
        <v>#N/A</v>
      </c>
      <c r="C291" s="70">
        <v>806101000</v>
      </c>
      <c r="D291" s="56" t="s">
        <v>669</v>
      </c>
      <c r="F291">
        <f>VLOOKUP(C291,Lista_Produtos!$J$2:$J$822,1,FALSE)</f>
        <v>806101000</v>
      </c>
    </row>
    <row r="292" spans="1:6" x14ac:dyDescent="0.25">
      <c r="A292" s="58" t="s">
        <v>0</v>
      </c>
      <c r="B292" s="48" t="e">
        <f>VLOOKUP(D292,'[1]Produto Producao'!$B$2:$B$409,1,FALSE)</f>
        <v>#N/A</v>
      </c>
      <c r="C292" s="68"/>
      <c r="D292" s="59" t="s">
        <v>670</v>
      </c>
      <c r="F292" t="e">
        <f>VLOOKUP(C292,Lista_Produtos!$J$2:$J$822,1,FALSE)</f>
        <v>#N/A</v>
      </c>
    </row>
    <row r="293" spans="1:6" x14ac:dyDescent="0.25">
      <c r="A293" s="50" t="s">
        <v>1</v>
      </c>
      <c r="B293" s="48" t="e">
        <f>VLOOKUP(D293,'[1]Produto Producao'!$B$2:$B$409,1,FALSE)</f>
        <v>#N/A</v>
      </c>
      <c r="C293" s="65">
        <v>80211</v>
      </c>
      <c r="D293" s="56" t="s">
        <v>607</v>
      </c>
      <c r="E293" t="s">
        <v>743</v>
      </c>
      <c r="F293" t="e">
        <f>VLOOKUP(C293,Lista_Produtos!$J$2:$J$822,1,FALSE)</f>
        <v>#N/A</v>
      </c>
    </row>
    <row r="294" spans="1:6" x14ac:dyDescent="0.25">
      <c r="A294" s="50" t="s">
        <v>1</v>
      </c>
      <c r="B294" s="48" t="e">
        <f>VLOOKUP(D294,'[1]Produto Producao'!$B$2:$B$409,1,FALSE)</f>
        <v>#N/A</v>
      </c>
      <c r="C294" s="65">
        <v>80221</v>
      </c>
      <c r="D294" s="56" t="s">
        <v>609</v>
      </c>
      <c r="E294" t="s">
        <v>743</v>
      </c>
      <c r="F294" t="e">
        <f>VLOOKUP(C294,Lista_Produtos!$J$2:$J$822,1,FALSE)</f>
        <v>#N/A</v>
      </c>
    </row>
    <row r="295" spans="1:6" x14ac:dyDescent="0.25">
      <c r="A295" s="50" t="s">
        <v>1</v>
      </c>
      <c r="B295" s="48" t="e">
        <f>VLOOKUP(D295,'[1]Produto Producao'!$B$2:$B$409,1,FALSE)</f>
        <v>#N/A</v>
      </c>
      <c r="C295" s="65">
        <v>80240</v>
      </c>
      <c r="D295" s="56" t="s">
        <v>612</v>
      </c>
      <c r="E295" t="s">
        <v>743</v>
      </c>
      <c r="F295" t="e">
        <f>VLOOKUP(C295,Lista_Produtos!$J$2:$J$822,1,FALSE)</f>
        <v>#N/A</v>
      </c>
    </row>
    <row r="296" spans="1:6" ht="24" x14ac:dyDescent="0.25">
      <c r="A296" s="50" t="s">
        <v>1</v>
      </c>
      <c r="B296" s="48" t="e">
        <f>VLOOKUP(D296,'[1]Produto Producao'!$B$2:$B$409,1,FALSE)</f>
        <v>#N/A</v>
      </c>
      <c r="C296" s="70">
        <v>813503900</v>
      </c>
      <c r="D296" s="56" t="s">
        <v>637</v>
      </c>
      <c r="F296">
        <f>VLOOKUP(C296,Lista_Produtos!$J$2:$J$822,1,FALSE)</f>
        <v>813503900</v>
      </c>
    </row>
    <row r="297" spans="1:6" x14ac:dyDescent="0.25">
      <c r="A297" s="50" t="s">
        <v>1</v>
      </c>
      <c r="B297" s="48" t="e">
        <f>VLOOKUP(D297,'[1]Produto Producao'!$B$2:$B$409,1,FALSE)</f>
        <v>#N/A</v>
      </c>
      <c r="C297" s="65">
        <v>8026000</v>
      </c>
      <c r="D297" s="56" t="s">
        <v>640</v>
      </c>
      <c r="E297" t="s">
        <v>743</v>
      </c>
      <c r="F297" t="e">
        <f>VLOOKUP(C297,Lista_Produtos!$J$2:$J$822,1,FALSE)</f>
        <v>#N/A</v>
      </c>
    </row>
    <row r="298" spans="1:6" x14ac:dyDescent="0.25">
      <c r="A298" s="50" t="s">
        <v>1</v>
      </c>
      <c r="B298" s="48" t="e">
        <f>VLOOKUP(D298,'[1]Produto Producao'!$B$2:$B$409,1,FALSE)</f>
        <v>#N/A</v>
      </c>
      <c r="C298" s="65">
        <v>80231</v>
      </c>
      <c r="D298" s="56" t="s">
        <v>641</v>
      </c>
      <c r="E298" t="s">
        <v>745</v>
      </c>
      <c r="F298" t="e">
        <f>VLOOKUP(C298,Lista_Produtos!$J$2:$J$822,1,FALSE)</f>
        <v>#N/A</v>
      </c>
    </row>
    <row r="299" spans="1:6" ht="36" x14ac:dyDescent="0.25">
      <c r="A299" s="50" t="s">
        <v>1</v>
      </c>
      <c r="B299" s="48" t="e">
        <f>VLOOKUP(D299,'[1]Produto Producao'!$B$2:$B$409,1,FALSE)</f>
        <v>#N/A</v>
      </c>
      <c r="C299" s="65">
        <v>80290</v>
      </c>
      <c r="D299" s="56" t="s">
        <v>644</v>
      </c>
      <c r="E299" t="s">
        <v>740</v>
      </c>
      <c r="F299" t="e">
        <f>VLOOKUP(C299,Lista_Produtos!$J$2:$J$822,1,FALSE)</f>
        <v>#N/A</v>
      </c>
    </row>
    <row r="300" spans="1:6" x14ac:dyDescent="0.25">
      <c r="A300" s="50" t="s">
        <v>1</v>
      </c>
      <c r="B300" s="48" t="e">
        <f>VLOOKUP(D300,'[1]Produto Producao'!$B$2:$B$409,1,FALSE)</f>
        <v>#N/A</v>
      </c>
      <c r="C300" s="66"/>
      <c r="D300" s="56" t="s">
        <v>670</v>
      </c>
      <c r="F300" t="e">
        <f>VLOOKUP(C300,Lista_Produtos!$J$2:$J$822,1,FALSE)</f>
        <v>#N/A</v>
      </c>
    </row>
    <row r="301" spans="1:6" x14ac:dyDescent="0.25">
      <c r="A301" s="50" t="s">
        <v>1</v>
      </c>
      <c r="B301" s="48" t="e">
        <f>VLOOKUP(D301,'[1]Produto Producao'!$B$2:$B$409,1,FALSE)</f>
        <v>#N/A</v>
      </c>
      <c r="C301" s="65">
        <v>8025000</v>
      </c>
      <c r="D301" s="56" t="s">
        <v>671</v>
      </c>
      <c r="E301" t="s">
        <v>743</v>
      </c>
      <c r="F301" t="e">
        <f>VLOOKUP(C301,Lista_Produtos!$J$2:$J$822,1,FALSE)</f>
        <v>#N/A</v>
      </c>
    </row>
    <row r="302" spans="1:6" ht="60" x14ac:dyDescent="0.25">
      <c r="A302" s="49" t="s">
        <v>500</v>
      </c>
      <c r="B302" s="48" t="str">
        <f>VLOOKUP(D302,'[1]Produto Producao'!$B$2:$B$409,1,FALSE)</f>
        <v>CASCAS DE CITRINOS, DE MELÕES OU DE MELANCIAS, FRESCAS, SECAS, CONGELADAS OU APRESENTADAS EM ÁGUA SALGADA, SULFURADA OU ADICIONADA DE OUTRAS SUBSTÂNCIAS DESTINADAS A ASSEGURAR TRANSITORIAMENTE A SUA CONSERVAÇÃO</v>
      </c>
      <c r="C302" s="70">
        <v>814000000</v>
      </c>
      <c r="D302" s="49" t="s">
        <v>90</v>
      </c>
      <c r="F302">
        <f>VLOOKUP(C302,Lista_Produtos!$J$2:$J$822,1,FALSE)</f>
        <v>814000000</v>
      </c>
    </row>
    <row r="303" spans="1:6" ht="24" x14ac:dyDescent="0.25">
      <c r="A303" s="49" t="s">
        <v>500</v>
      </c>
      <c r="B303" s="48" t="str">
        <f>VLOOKUP(D303,'[1]Produto Producao'!$B$2:$B$409,1,FALSE)</f>
        <v>COGUMELOS E TRUFAS, PREPARADOS OU CONSERVADOS (EXCETO EM VINAGRE OU EM ÁCIDO ACÉTICO)</v>
      </c>
      <c r="C303" s="70">
        <v>2003000000</v>
      </c>
      <c r="D303" s="49" t="s">
        <v>91</v>
      </c>
      <c r="F303">
        <f>VLOOKUP(C303,Lista_Produtos!$J$2:$J$822,1,FALSE)</f>
        <v>2003000000</v>
      </c>
    </row>
    <row r="304" spans="1:6" ht="36" x14ac:dyDescent="0.25">
      <c r="A304" s="49" t="s">
        <v>500</v>
      </c>
      <c r="B304" s="48" t="e">
        <f>VLOOKUP(D304,'[1]Produto Producao'!$B$2:$B$409,1,FALSE)</f>
        <v>#N/A</v>
      </c>
      <c r="C304" s="61">
        <v>2007</v>
      </c>
      <c r="D304" s="49" t="s">
        <v>672</v>
      </c>
      <c r="F304" t="e">
        <f>VLOOKUP(C304,Lista_Produtos!$J$2:$J$822,1,FALSE)</f>
        <v>#N/A</v>
      </c>
    </row>
    <row r="305" spans="1:6" ht="24" x14ac:dyDescent="0.25">
      <c r="A305" s="49" t="s">
        <v>500</v>
      </c>
      <c r="B305" s="48" t="e">
        <f>VLOOKUP(D305,'[1]Produto Producao'!$B$2:$B$409,1,FALSE)</f>
        <v>#N/A</v>
      </c>
      <c r="C305" s="70">
        <v>804209000</v>
      </c>
      <c r="D305" s="49" t="s">
        <v>673</v>
      </c>
      <c r="F305">
        <f>VLOOKUP(C305,Lista_Produtos!$J$2:$J$822,1,FALSE)</f>
        <v>804209000</v>
      </c>
    </row>
    <row r="306" spans="1:6" ht="96" x14ac:dyDescent="0.25">
      <c r="A306" s="49" t="s">
        <v>500</v>
      </c>
      <c r="B306" s="48" t="e">
        <f>VLOOKUP(D306,'[1]Produto Producao'!$B$2:$B$409,1,FALSE)</f>
        <v>#VALUE!</v>
      </c>
      <c r="C306" s="74">
        <v>812</v>
      </c>
      <c r="D306" s="49" t="s">
        <v>674</v>
      </c>
      <c r="F306" t="e">
        <f>VLOOKUP(C306,Lista_Produtos!$J$2:$J$822,1,FALSE)</f>
        <v>#N/A</v>
      </c>
    </row>
    <row r="307" spans="1:6" ht="96" x14ac:dyDescent="0.25">
      <c r="A307" s="49" t="s">
        <v>500</v>
      </c>
      <c r="B307" s="48" t="e">
        <f>VLOOKUP(D307,'[1]Produto Producao'!$B$2:$B$409,1,FALSE)</f>
        <v>#VALUE!</v>
      </c>
      <c r="C307" s="61">
        <v>2008</v>
      </c>
      <c r="D307" s="49" t="s">
        <v>675</v>
      </c>
      <c r="F307" t="e">
        <f>VLOOKUP(C307,Lista_Produtos!$J$2:$J$822,1,FALSE)</f>
        <v>#N/A</v>
      </c>
    </row>
    <row r="308" spans="1:6" ht="72" x14ac:dyDescent="0.25">
      <c r="A308" s="49" t="s">
        <v>500</v>
      </c>
      <c r="B308" s="48" t="e">
        <f>VLOOKUP(D308,'[1]Produto Producao'!$B$2:$B$409,1,FALSE)</f>
        <v>#VALUE!</v>
      </c>
      <c r="C308" s="74">
        <v>813</v>
      </c>
      <c r="D308" s="49" t="s">
        <v>676</v>
      </c>
      <c r="F308" t="e">
        <f>VLOOKUP(C308,Lista_Produtos!$J$2:$J$822,1,FALSE)</f>
        <v>#N/A</v>
      </c>
    </row>
    <row r="309" spans="1:6" ht="36" x14ac:dyDescent="0.25">
      <c r="A309" s="49" t="s">
        <v>500</v>
      </c>
      <c r="B309" s="48" t="e">
        <f>VLOOKUP(D309,'[1]Produto Producao'!$B$2:$B$409,1,FALSE)</f>
        <v>#N/A</v>
      </c>
      <c r="C309" s="74">
        <v>90811</v>
      </c>
      <c r="D309" s="49" t="s">
        <v>677</v>
      </c>
      <c r="F309" t="e">
        <f>VLOOKUP(C309,Lista_Produtos!$J$2:$J$822,1,FALSE)</f>
        <v>#N/A</v>
      </c>
    </row>
    <row r="310" spans="1:6" ht="24" x14ac:dyDescent="0.25">
      <c r="A310" s="49" t="s">
        <v>500</v>
      </c>
      <c r="B310" s="48" t="e">
        <f>VLOOKUP(D310,'[1]Produto Producao'!$B$2:$B$409,1,FALSE)</f>
        <v>#N/A</v>
      </c>
      <c r="C310" s="61">
        <v>130220</v>
      </c>
      <c r="D310" s="49" t="s">
        <v>678</v>
      </c>
      <c r="F310" t="e">
        <f>VLOOKUP(C310,Lista_Produtos!$J$2:$J$822,1,FALSE)</f>
        <v>#N/A</v>
      </c>
    </row>
    <row r="311" spans="1:6" ht="24" x14ac:dyDescent="0.25">
      <c r="A311" s="49" t="s">
        <v>500</v>
      </c>
      <c r="B311" s="48" t="str">
        <f>VLOOKUP(D311,'[1]Produto Producao'!$B$2:$B$409,1,FALSE)</f>
        <v>PIMENTOS DOCES OU PIMENTÕES (CAPSICUM ANNUUM), SECOS, NÃO TRITURADOS NEM EM PÓ</v>
      </c>
      <c r="C311" s="70">
        <v>904211000</v>
      </c>
      <c r="D311" s="49" t="s">
        <v>92</v>
      </c>
      <c r="F311">
        <f>VLOOKUP(C311,Lista_Produtos!$J$2:$J$822,1,FALSE)</f>
        <v>904211000</v>
      </c>
    </row>
    <row r="312" spans="1:6" ht="108" x14ac:dyDescent="0.25">
      <c r="A312" s="49" t="s">
        <v>500</v>
      </c>
      <c r="B312" s="48" t="e">
        <f>VLOOKUP(D312,'[1]Produto Producao'!$B$2:$B$409,1,FALSE)</f>
        <v>#VALUE!</v>
      </c>
      <c r="C312" s="74">
        <v>711</v>
      </c>
      <c r="D312" s="49" t="s">
        <v>679</v>
      </c>
      <c r="F312" t="e">
        <f>VLOOKUP(C312,Lista_Produtos!$J$2:$J$822,1,FALSE)</f>
        <v>#N/A</v>
      </c>
    </row>
    <row r="313" spans="1:6" ht="60" x14ac:dyDescent="0.25">
      <c r="A313" s="49" t="s">
        <v>500</v>
      </c>
      <c r="B313" s="48" t="e">
        <f>VLOOKUP(D313,'[1]Produto Producao'!$B$2:$B$409,1,FALSE)</f>
        <v>#N/A</v>
      </c>
      <c r="C313" s="61">
        <v>2004</v>
      </c>
      <c r="D313" s="49" t="s">
        <v>680</v>
      </c>
      <c r="F313" t="e">
        <f>VLOOKUP(C313,Lista_Produtos!$J$2:$J$822,1,FALSE)</f>
        <v>#N/A</v>
      </c>
    </row>
    <row r="314" spans="1:6" ht="60" x14ac:dyDescent="0.25">
      <c r="A314" s="49" t="s">
        <v>500</v>
      </c>
      <c r="B314" s="48" t="e">
        <f>VLOOKUP(D314,'[1]Produto Producao'!$B$2:$B$409,1,FALSE)</f>
        <v>#N/A</v>
      </c>
      <c r="C314" s="61">
        <v>2005</v>
      </c>
      <c r="D314" s="49" t="s">
        <v>681</v>
      </c>
      <c r="F314" t="e">
        <f>VLOOKUP(C314,Lista_Produtos!$J$2:$J$822,1,FALSE)</f>
        <v>#N/A</v>
      </c>
    </row>
    <row r="315" spans="1:6" ht="96" x14ac:dyDescent="0.25">
      <c r="A315" s="49" t="s">
        <v>500</v>
      </c>
      <c r="B315" s="48" t="e">
        <f>VLOOKUP(D315,'[1]Produto Producao'!$B$2:$B$409,1,FALSE)</f>
        <v>#VALUE!</v>
      </c>
      <c r="C315" s="74">
        <v>712</v>
      </c>
      <c r="D315" s="49" t="s">
        <v>682</v>
      </c>
      <c r="F315" t="e">
        <f>VLOOKUP(C315,Lista_Produtos!$J$2:$J$822,1,FALSE)</f>
        <v>#N/A</v>
      </c>
    </row>
    <row r="316" spans="1:6" ht="180" x14ac:dyDescent="0.25">
      <c r="A316" s="49" t="s">
        <v>500</v>
      </c>
      <c r="B316" s="48" t="e">
        <f>VLOOKUP(D316,'[1]Produto Producao'!$B$2:$B$409,1,FALSE)</f>
        <v>#VALUE!</v>
      </c>
      <c r="C316" s="61">
        <v>2001</v>
      </c>
      <c r="D316" s="49" t="s">
        <v>683</v>
      </c>
      <c r="F316" t="e">
        <f>VLOOKUP(C316,Lista_Produtos!$J$2:$J$822,1,FALSE)</f>
        <v>#N/A</v>
      </c>
    </row>
    <row r="317" spans="1:6" ht="60" x14ac:dyDescent="0.25">
      <c r="A317" s="49" t="s">
        <v>500</v>
      </c>
      <c r="B317" s="48" t="e">
        <f>VLOOKUP(D317,'[1]Produto Producao'!$B$2:$B$409,1,FALSE)</f>
        <v>#N/A</v>
      </c>
      <c r="C317" s="61">
        <v>200600</v>
      </c>
      <c r="D317" s="49" t="s">
        <v>684</v>
      </c>
      <c r="F317" t="e">
        <f>VLOOKUP(C317,Lista_Produtos!$J$2:$J$822,1,FALSE)</f>
        <v>#N/A</v>
      </c>
    </row>
    <row r="318" spans="1:6" ht="72" x14ac:dyDescent="0.25">
      <c r="A318" s="49" t="s">
        <v>500</v>
      </c>
      <c r="B318" s="48" t="e">
        <f>VLOOKUP(D318,'[1]Produto Producao'!$B$2:$B$409,1,FALSE)</f>
        <v>#N/A</v>
      </c>
      <c r="C318" s="74">
        <v>710</v>
      </c>
      <c r="D318" s="49" t="s">
        <v>685</v>
      </c>
      <c r="F318" t="e">
        <f>VLOOKUP(C318,Lista_Produtos!$J$2:$J$822,1,FALSE)</f>
        <v>#N/A</v>
      </c>
    </row>
    <row r="319" spans="1:6" ht="48" x14ac:dyDescent="0.25">
      <c r="A319" s="49" t="s">
        <v>500</v>
      </c>
      <c r="B319" s="48" t="e">
        <f>VLOOKUP(D319,'[1]Produto Producao'!$B$2:$B$409,1,FALSE)</f>
        <v>#N/A</v>
      </c>
      <c r="C319" s="61">
        <v>2009</v>
      </c>
      <c r="D319" s="49" t="s">
        <v>686</v>
      </c>
      <c r="F319" t="e">
        <f>VLOOKUP(C319,Lista_Produtos!$J$2:$J$822,1,FALSE)</f>
        <v>#N/A</v>
      </c>
    </row>
    <row r="320" spans="1:6" ht="24" x14ac:dyDescent="0.25">
      <c r="A320" s="49" t="s">
        <v>500</v>
      </c>
      <c r="B320" s="48" t="e">
        <f>VLOOKUP(D320,'[1]Produto Producao'!$B$2:$B$409,1,FALSE)</f>
        <v>#N/A</v>
      </c>
      <c r="C320" s="74">
        <v>80620</v>
      </c>
      <c r="D320" s="49" t="s">
        <v>687</v>
      </c>
      <c r="F320" t="e">
        <f>VLOOKUP(C320,Lista_Produtos!$J$2:$J$822,1,FALSE)</f>
        <v>#N/A</v>
      </c>
    </row>
    <row r="321" spans="1:6" ht="24" x14ac:dyDescent="0.25">
      <c r="A321" s="49" t="s">
        <v>500</v>
      </c>
      <c r="B321" s="48" t="str">
        <f>VLOOKUP(D321,'[1]Produto Producao'!$B$2:$B$409,1,FALSE)</f>
        <v>TOMATES PREPARADOS OU CONSERVADOS (EXCETO EM VINAGRE OU EM ÁCIDO ACÉTICO)</v>
      </c>
      <c r="C321" s="70">
        <v>2002000000</v>
      </c>
      <c r="D321" s="49" t="s">
        <v>93</v>
      </c>
      <c r="F321">
        <f>VLOOKUP(C321,Lista_Produtos!$J$2:$J$822,1,FALSE)</f>
        <v>2002000000</v>
      </c>
    </row>
    <row r="322" spans="1:6" ht="24" x14ac:dyDescent="0.25">
      <c r="A322" s="49" t="s">
        <v>500</v>
      </c>
      <c r="B322" s="48" t="e">
        <f>VLOOKUP(D322,'[1]Produto Producao'!$B$2:$B$409,1,FALSE)</f>
        <v>#N/A</v>
      </c>
      <c r="C322" s="66"/>
      <c r="D322" s="56" t="s">
        <v>670</v>
      </c>
      <c r="F322" t="e">
        <f>VLOOKUP(C322,Lista_Produtos!$J$2:$J$822,1,FALSE)</f>
        <v>#N/A</v>
      </c>
    </row>
    <row r="323" spans="1:6" ht="48" x14ac:dyDescent="0.25">
      <c r="A323" s="49" t="s">
        <v>134</v>
      </c>
      <c r="B323" s="48" t="e">
        <f>VLOOKUP(D323,'[1]Produto Producao'!$B$2:$B$409,1,FALSE)</f>
        <v>#N/A</v>
      </c>
      <c r="C323" s="61">
        <v>23091015</v>
      </c>
      <c r="D323" s="49" t="s">
        <v>688</v>
      </c>
      <c r="F323" t="e">
        <f>VLOOKUP(C323,Lista_Produtos!$J$2:$J$822,1,FALSE)</f>
        <v>#N/A</v>
      </c>
    </row>
    <row r="324" spans="1:6" ht="72" x14ac:dyDescent="0.25">
      <c r="A324" s="49" t="s">
        <v>134</v>
      </c>
      <c r="B324" s="48" t="e">
        <f>VLOOKUP(D324,'[1]Produto Producao'!$B$2:$B$409,1,FALSE)</f>
        <v>#N/A</v>
      </c>
      <c r="C324" s="61">
        <v>23091059</v>
      </c>
      <c r="D324" s="49" t="s">
        <v>689</v>
      </c>
      <c r="F324" t="e">
        <f>VLOOKUP(C324,Lista_Produtos!$J$2:$J$822,1,FALSE)</f>
        <v>#N/A</v>
      </c>
    </row>
    <row r="325" spans="1:6" ht="72" x14ac:dyDescent="0.25">
      <c r="A325" s="49" t="s">
        <v>134</v>
      </c>
      <c r="B325" s="48" t="e">
        <f>VLOOKUP(D325,'[1]Produto Producao'!$B$2:$B$409,1,FALSE)</f>
        <v>#N/A</v>
      </c>
      <c r="C325" s="61">
        <v>23091039</v>
      </c>
      <c r="D325" s="49" t="s">
        <v>690</v>
      </c>
      <c r="F325" t="e">
        <f>VLOOKUP(C325,Lista_Produtos!$J$2:$J$822,1,FALSE)</f>
        <v>#N/A</v>
      </c>
    </row>
    <row r="326" spans="1:6" ht="60" x14ac:dyDescent="0.25">
      <c r="A326" s="49" t="s">
        <v>134</v>
      </c>
      <c r="B326" s="48" t="e">
        <f>VLOOKUP(D326,'[1]Produto Producao'!$B$2:$B$409,1,FALSE)</f>
        <v>#N/A</v>
      </c>
      <c r="C326" s="61">
        <v>23091070</v>
      </c>
      <c r="D326" s="49" t="s">
        <v>691</v>
      </c>
      <c r="F326" t="e">
        <f>VLOOKUP(C326,Lista_Produtos!$J$2:$J$822,1,FALSE)</f>
        <v>#N/A</v>
      </c>
    </row>
    <row r="327" spans="1:6" ht="48" x14ac:dyDescent="0.25">
      <c r="A327" s="49" t="s">
        <v>134</v>
      </c>
      <c r="B327" s="48" t="e">
        <f>VLOOKUP(D327,'[1]Produto Producao'!$B$2:$B$409,1,FALSE)</f>
        <v>#N/A</v>
      </c>
      <c r="C327" s="61">
        <v>17021900</v>
      </c>
      <c r="D327" s="49" t="s">
        <v>692</v>
      </c>
      <c r="F327">
        <f>VLOOKUP(C327,Lista_Produtos!$J$2:$J$822,1,FALSE)</f>
        <v>17021900</v>
      </c>
    </row>
    <row r="328" spans="1:6" ht="24" x14ac:dyDescent="0.25">
      <c r="A328" s="49" t="s">
        <v>134</v>
      </c>
      <c r="B328" s="48" t="e">
        <f>VLOOKUP(D328,'[1]Produto Producao'!$B$2:$B$409,1,FALSE)</f>
        <v>#N/A</v>
      </c>
      <c r="C328" s="61">
        <v>402</v>
      </c>
      <c r="D328" s="49" t="s">
        <v>693</v>
      </c>
      <c r="F328" t="e">
        <f>VLOOKUP(C328,Lista_Produtos!$J$2:$J$822,1,FALSE)</f>
        <v>#N/A</v>
      </c>
    </row>
    <row r="329" spans="1:6" ht="24" x14ac:dyDescent="0.25">
      <c r="A329" s="49" t="s">
        <v>134</v>
      </c>
      <c r="B329" s="48" t="e">
        <f>VLOOKUP(D329,'[1]Produto Producao'!$B$2:$B$409,1,FALSE)</f>
        <v>#N/A</v>
      </c>
      <c r="C329" s="61">
        <v>401</v>
      </c>
      <c r="D329" s="49" t="s">
        <v>694</v>
      </c>
      <c r="F329" t="e">
        <f>VLOOKUP(C329,Lista_Produtos!$J$2:$J$822,1,FALSE)</f>
        <v>#N/A</v>
      </c>
    </row>
    <row r="330" spans="1:6" ht="72" x14ac:dyDescent="0.25">
      <c r="A330" s="49" t="s">
        <v>134</v>
      </c>
      <c r="B330" s="48" t="e">
        <f>VLOOKUP(D330,'[1]Produto Producao'!$B$2:$B$409,1,FALSE)</f>
        <v>#N/A</v>
      </c>
      <c r="C330" s="61">
        <v>4031011</v>
      </c>
      <c r="D330" s="49" t="s">
        <v>695</v>
      </c>
      <c r="F330" t="e">
        <f>VLOOKUP(C330,Lista_Produtos!$J$2:$J$822,1,FALSE)</f>
        <v>#N/A</v>
      </c>
    </row>
    <row r="331" spans="1:6" ht="60" x14ac:dyDescent="0.25">
      <c r="A331" s="49" t="s">
        <v>134</v>
      </c>
      <c r="B331" s="48" t="e">
        <f>VLOOKUP(D331,'[1]Produto Producao'!$B$2:$B$409,1,FALSE)</f>
        <v>#N/A</v>
      </c>
      <c r="C331" s="61">
        <v>405</v>
      </c>
      <c r="D331" s="49" t="s">
        <v>696</v>
      </c>
      <c r="F331" t="e">
        <f>VLOOKUP(C331,Lista_Produtos!$J$2:$J$822,1,FALSE)</f>
        <v>#N/A</v>
      </c>
    </row>
    <row r="332" spans="1:6" ht="24" x14ac:dyDescent="0.25">
      <c r="A332" s="49" t="s">
        <v>134</v>
      </c>
      <c r="B332" s="48" t="e">
        <f>VLOOKUP(D332,'[1]Produto Producao'!$B$2:$B$409,1,FALSE)</f>
        <v>#N/A</v>
      </c>
      <c r="C332" s="61">
        <v>2309</v>
      </c>
      <c r="D332" s="49" t="s">
        <v>697</v>
      </c>
      <c r="F332" t="e">
        <f>VLOOKUP(C332,Lista_Produtos!$J$2:$J$822,1,FALSE)</f>
        <v>#N/A</v>
      </c>
    </row>
    <row r="333" spans="1:6" ht="24" x14ac:dyDescent="0.25">
      <c r="A333" s="49" t="s">
        <v>134</v>
      </c>
      <c r="B333" s="48" t="e">
        <f>VLOOKUP(D333,'[1]Produto Producao'!$B$2:$B$409,1,FALSE)</f>
        <v>#N/A</v>
      </c>
      <c r="C333" s="61">
        <v>406</v>
      </c>
      <c r="D333" s="49" t="s">
        <v>698</v>
      </c>
      <c r="F333" t="e">
        <f>VLOOKUP(C333,Lista_Produtos!$J$2:$J$822,1,FALSE)</f>
        <v>#N/A</v>
      </c>
    </row>
    <row r="334" spans="1:6" ht="72" x14ac:dyDescent="0.25">
      <c r="A334" s="49" t="s">
        <v>134</v>
      </c>
      <c r="B334" s="48" t="e">
        <f>VLOOKUP(D334,'[1]Produto Producao'!$B$2:$B$409,1,FALSE)</f>
        <v>#N/A</v>
      </c>
      <c r="C334" s="61">
        <v>404</v>
      </c>
      <c r="D334" s="49" t="s">
        <v>699</v>
      </c>
      <c r="F334" t="e">
        <f>VLOOKUP(C334,Lista_Produtos!$J$2:$J$822,1,FALSE)</f>
        <v>#N/A</v>
      </c>
    </row>
    <row r="335" spans="1:6" ht="24" x14ac:dyDescent="0.25">
      <c r="A335" s="49" t="s">
        <v>134</v>
      </c>
      <c r="B335" s="48" t="e">
        <f>VLOOKUP(D335,'[1]Produto Producao'!$B$2:$B$409,1,FALSE)</f>
        <v>#N/A</v>
      </c>
      <c r="C335" s="61">
        <v>21069051</v>
      </c>
      <c r="D335" s="49" t="s">
        <v>700</v>
      </c>
      <c r="F335" t="e">
        <f>VLOOKUP(C335,Lista_Produtos!$J$2:$J$822,1,FALSE)</f>
        <v>#N/A</v>
      </c>
    </row>
    <row r="336" spans="1:6" ht="24" x14ac:dyDescent="0.25">
      <c r="A336" s="49" t="s">
        <v>134</v>
      </c>
      <c r="B336" s="48" t="e">
        <f>VLOOKUP(D336,'[1]Produto Producao'!$B$2:$B$409,1,FALSE)</f>
        <v>#N/A</v>
      </c>
      <c r="C336" s="61"/>
      <c r="D336" s="55" t="s">
        <v>523</v>
      </c>
      <c r="F336" t="e">
        <f>VLOOKUP(C336,Lista_Produtos!$J$2:$J$822,1,FALSE)</f>
        <v>#N/A</v>
      </c>
    </row>
    <row r="337" spans="1:6" ht="48" x14ac:dyDescent="0.25">
      <c r="A337" s="49" t="s">
        <v>130</v>
      </c>
      <c r="B337" s="48" t="e">
        <f>VLOOKUP(D337,'[1]Produto Producao'!$B$2:$B$409,1,FALSE)</f>
        <v>#N/A</v>
      </c>
      <c r="C337" s="61">
        <v>23091015</v>
      </c>
      <c r="D337" s="49" t="s">
        <v>688</v>
      </c>
      <c r="F337" t="e">
        <f>VLOOKUP(C337,Lista_Produtos!$J$2:$J$822,1,FALSE)</f>
        <v>#N/A</v>
      </c>
    </row>
    <row r="338" spans="1:6" ht="72" x14ac:dyDescent="0.25">
      <c r="A338" s="49" t="s">
        <v>130</v>
      </c>
      <c r="B338" s="48" t="e">
        <f>VLOOKUP(D338,'[1]Produto Producao'!$B$2:$B$409,1,FALSE)</f>
        <v>#N/A</v>
      </c>
      <c r="C338" s="61">
        <v>23091059</v>
      </c>
      <c r="D338" s="49" t="s">
        <v>689</v>
      </c>
      <c r="F338" t="e">
        <f>VLOOKUP(C338,Lista_Produtos!$J$2:$J$822,1,FALSE)</f>
        <v>#N/A</v>
      </c>
    </row>
    <row r="339" spans="1:6" ht="72" x14ac:dyDescent="0.25">
      <c r="A339" s="49" t="s">
        <v>130</v>
      </c>
      <c r="B339" s="48" t="e">
        <f>VLOOKUP(D339,'[1]Produto Producao'!$B$2:$B$409,1,FALSE)</f>
        <v>#N/A</v>
      </c>
      <c r="C339" s="61">
        <v>23091039</v>
      </c>
      <c r="D339" s="49" t="s">
        <v>690</v>
      </c>
      <c r="F339" t="e">
        <f>VLOOKUP(C339,Lista_Produtos!$J$2:$J$822,1,FALSE)</f>
        <v>#N/A</v>
      </c>
    </row>
    <row r="340" spans="1:6" ht="60" x14ac:dyDescent="0.25">
      <c r="A340" s="49" t="s">
        <v>130</v>
      </c>
      <c r="B340" s="48" t="e">
        <f>VLOOKUP(D340,'[1]Produto Producao'!$B$2:$B$409,1,FALSE)</f>
        <v>#N/A</v>
      </c>
      <c r="C340" s="61">
        <v>23091070</v>
      </c>
      <c r="D340" s="49" t="s">
        <v>691</v>
      </c>
      <c r="F340" t="e">
        <f>VLOOKUP(C340,Lista_Produtos!$J$2:$J$822,1,FALSE)</f>
        <v>#N/A</v>
      </c>
    </row>
    <row r="341" spans="1:6" ht="48" x14ac:dyDescent="0.25">
      <c r="A341" s="49" t="s">
        <v>130</v>
      </c>
      <c r="B341" s="48" t="e">
        <f>VLOOKUP(D341,'[1]Produto Producao'!$B$2:$B$409,1,FALSE)</f>
        <v>#N/A</v>
      </c>
      <c r="C341" s="61">
        <v>17021900</v>
      </c>
      <c r="D341" s="49" t="s">
        <v>692</v>
      </c>
      <c r="F341">
        <f>VLOOKUP(C341,Lista_Produtos!$J$2:$J$822,1,FALSE)</f>
        <v>17021900</v>
      </c>
    </row>
    <row r="342" spans="1:6" ht="71.25" customHeight="1" x14ac:dyDescent="0.25">
      <c r="A342" s="49" t="s">
        <v>130</v>
      </c>
      <c r="B342" s="48" t="e">
        <f>VLOOKUP(D342,'[1]Produto Producao'!$B$2:$B$409,1,FALSE)</f>
        <v>#N/A</v>
      </c>
      <c r="C342" s="70">
        <v>402000001</v>
      </c>
      <c r="D342" s="49" t="s">
        <v>693</v>
      </c>
      <c r="F342">
        <f>VLOOKUP(C342,Lista_Produtos!$J$2:$J$822,1,FALSE)</f>
        <v>402000001</v>
      </c>
    </row>
    <row r="343" spans="1:6" ht="68.25" customHeight="1" x14ac:dyDescent="0.25">
      <c r="A343" s="49" t="s">
        <v>130</v>
      </c>
      <c r="B343" s="48" t="e">
        <f>VLOOKUP(D343,'[1]Produto Producao'!$B$2:$B$409,1,FALSE)</f>
        <v>#N/A</v>
      </c>
      <c r="C343" s="70">
        <v>401000001</v>
      </c>
      <c r="D343" s="49" t="s">
        <v>694</v>
      </c>
      <c r="F343">
        <f>VLOOKUP(C343,Lista_Produtos!$J$2:$J$822,1,FALSE)</f>
        <v>401000001</v>
      </c>
    </row>
    <row r="344" spans="1:6" ht="72" x14ac:dyDescent="0.25">
      <c r="A344" s="49" t="s">
        <v>130</v>
      </c>
      <c r="B344" s="48" t="e">
        <f>VLOOKUP(D344,'[1]Produto Producao'!$B$2:$B$409,1,FALSE)</f>
        <v>#N/A</v>
      </c>
      <c r="C344" s="61">
        <v>4031011</v>
      </c>
      <c r="D344" s="49" t="s">
        <v>695</v>
      </c>
      <c r="F344" t="e">
        <f>VLOOKUP(C344,Lista_Produtos!$J$2:$J$822,1,FALSE)</f>
        <v>#N/A</v>
      </c>
    </row>
    <row r="345" spans="1:6" ht="60" x14ac:dyDescent="0.25">
      <c r="A345" s="49" t="s">
        <v>130</v>
      </c>
      <c r="B345" s="48" t="e">
        <f>VLOOKUP(D345,'[1]Produto Producao'!$B$2:$B$409,1,FALSE)</f>
        <v>#N/A</v>
      </c>
      <c r="C345" s="61">
        <v>405</v>
      </c>
      <c r="D345" s="49" t="s">
        <v>696</v>
      </c>
      <c r="F345" t="e">
        <f>VLOOKUP(C345,Lista_Produtos!$J$2:$J$822,1,FALSE)</f>
        <v>#N/A</v>
      </c>
    </row>
    <row r="346" spans="1:6" ht="75" customHeight="1" x14ac:dyDescent="0.25">
      <c r="A346" s="49" t="s">
        <v>130</v>
      </c>
      <c r="B346" s="48" t="e">
        <f>VLOOKUP(D346,'[1]Produto Producao'!$B$2:$B$409,1,FALSE)</f>
        <v>#N/A</v>
      </c>
      <c r="C346" s="61">
        <v>2309</v>
      </c>
      <c r="D346" s="49" t="s">
        <v>697</v>
      </c>
      <c r="F346" t="e">
        <f>VLOOKUP(C346,Lista_Produtos!$J$2:$J$822,1,FALSE)</f>
        <v>#N/A</v>
      </c>
    </row>
    <row r="347" spans="1:6" ht="83.25" customHeight="1" x14ac:dyDescent="0.25">
      <c r="A347" s="49" t="s">
        <v>130</v>
      </c>
      <c r="B347" s="48" t="e">
        <f>VLOOKUP(D347,'[1]Produto Producao'!$B$2:$B$409,1,FALSE)</f>
        <v>#N/A</v>
      </c>
      <c r="C347" s="61">
        <v>406</v>
      </c>
      <c r="D347" s="49" t="s">
        <v>698</v>
      </c>
      <c r="E347" t="s">
        <v>743</v>
      </c>
      <c r="F347" t="e">
        <f>VLOOKUP(C347,Lista_Produtos!$J$2:$J$822,1,FALSE)</f>
        <v>#N/A</v>
      </c>
    </row>
    <row r="348" spans="1:6" ht="72" x14ac:dyDescent="0.25">
      <c r="A348" s="49" t="s">
        <v>130</v>
      </c>
      <c r="B348" s="48" t="e">
        <f>VLOOKUP(D348,'[1]Produto Producao'!$B$2:$B$409,1,FALSE)</f>
        <v>#N/A</v>
      </c>
      <c r="C348" s="70">
        <v>404000001</v>
      </c>
      <c r="D348" s="49" t="s">
        <v>699</v>
      </c>
      <c r="F348">
        <f>VLOOKUP(C348,Lista_Produtos!$J$2:$J$822,1,FALSE)</f>
        <v>404000001</v>
      </c>
    </row>
    <row r="349" spans="1:6" ht="24" x14ac:dyDescent="0.25">
      <c r="A349" s="49" t="s">
        <v>130</v>
      </c>
      <c r="B349" s="48" t="e">
        <f>VLOOKUP(D349,'[1]Produto Producao'!$B$2:$B$409,1,FALSE)</f>
        <v>#N/A</v>
      </c>
      <c r="C349" s="61">
        <v>21069051</v>
      </c>
      <c r="D349" s="49" t="s">
        <v>700</v>
      </c>
      <c r="F349" t="e">
        <f>VLOOKUP(C349,Lista_Produtos!$J$2:$J$822,1,FALSE)</f>
        <v>#N/A</v>
      </c>
    </row>
    <row r="350" spans="1:6" x14ac:dyDescent="0.25">
      <c r="A350" s="49" t="s">
        <v>130</v>
      </c>
      <c r="B350" s="48" t="e">
        <f>VLOOKUP(D350,'[1]Produto Producao'!$B$2:$B$409,1,FALSE)</f>
        <v>#N/A</v>
      </c>
      <c r="C350" s="61"/>
      <c r="D350" s="55" t="s">
        <v>523</v>
      </c>
      <c r="F350" t="e">
        <f>VLOOKUP(C350,Lista_Produtos!$J$2:$J$822,1,FALSE)</f>
        <v>#N/A</v>
      </c>
    </row>
    <row r="351" spans="1:6" ht="48" x14ac:dyDescent="0.25">
      <c r="A351" s="48" t="s">
        <v>501</v>
      </c>
      <c r="B351" s="48" t="str">
        <f>VLOOKUP(D351,'[1]Produto Producao'!$B$2:$B$409,1,FALSE)</f>
        <v>CÂNHAMO (CANNABIS SATIVA L.), EM BRUTO OU TRABALHADO MAS NÃO FIADO; ESTOPAS E DESPERDÍCIOS DE CÂNHAMO, INCLUÍDOS OS DESPERDÍCIOS DE FIOS E FIAPOS</v>
      </c>
      <c r="C351" s="70">
        <v>5302000000</v>
      </c>
      <c r="D351" s="49" t="s">
        <v>94</v>
      </c>
      <c r="F351">
        <f>VLOOKUP(C351,Lista_Produtos!$J$2:$J$822,1,FALSE)</f>
        <v>5302000000</v>
      </c>
    </row>
    <row r="352" spans="1:6" ht="36" x14ac:dyDescent="0.25">
      <c r="A352" s="48" t="s">
        <v>501</v>
      </c>
      <c r="B352" s="48" t="str">
        <f>VLOOKUP(D352,'[1]Produto Producao'!$B$2:$B$409,1,FALSE)</f>
        <v>LINHO EM BRUTO OU TRABALHADO MAS NÃO FIADO; ESTOPAS E DESPERDÍCIOS DE LINHO, INCLUÍDOS OS DESPERDÍCIOS DE FIOS E FIAPOS</v>
      </c>
      <c r="C352" s="70">
        <v>5301000000</v>
      </c>
      <c r="D352" s="49" t="s">
        <v>95</v>
      </c>
      <c r="F352">
        <f>VLOOKUP(C352,Lista_Produtos!$J$2:$J$822,1,FALSE)</f>
        <v>5301000000</v>
      </c>
    </row>
    <row r="353" spans="1:6" x14ac:dyDescent="0.25">
      <c r="A353" s="48" t="s">
        <v>501</v>
      </c>
      <c r="B353" s="48" t="e">
        <f>VLOOKUP(D353,'[1]Produto Producao'!$B$2:$B$409,1,FALSE)</f>
        <v>#N/A</v>
      </c>
      <c r="C353" s="61"/>
      <c r="D353" s="55" t="s">
        <v>523</v>
      </c>
      <c r="F353" t="e">
        <f>VLOOKUP(C353,Lista_Produtos!$J$2:$J$822,1,FALSE)</f>
        <v>#N/A</v>
      </c>
    </row>
    <row r="354" spans="1:6" ht="24" x14ac:dyDescent="0.25">
      <c r="A354" s="49" t="s">
        <v>502</v>
      </c>
      <c r="B354" s="48" t="e">
        <f>VLOOKUP(D354,'[1]Produto Producao'!$B$2:$B$409,1,FALSE)</f>
        <v>#N/A</v>
      </c>
      <c r="C354" s="63">
        <v>1210</v>
      </c>
      <c r="D354" s="49" t="s">
        <v>701</v>
      </c>
      <c r="F354" t="e">
        <f>VLOOKUP(C354,Lista_Produtos!$J$2:$J$822,1,FALSE)</f>
        <v>#N/A</v>
      </c>
    </row>
    <row r="355" spans="1:6" ht="24" x14ac:dyDescent="0.25">
      <c r="A355" s="48" t="s">
        <v>502</v>
      </c>
      <c r="B355" s="48" t="e">
        <f>VLOOKUP(D355,'[1]Produto Producao'!$B$2:$B$409,1,FALSE)</f>
        <v>#N/A</v>
      </c>
      <c r="C355" s="61">
        <v>1210</v>
      </c>
      <c r="D355" s="49" t="s">
        <v>702</v>
      </c>
      <c r="F355" t="e">
        <f>VLOOKUP(C355,Lista_Produtos!$J$2:$J$822,1,FALSE)</f>
        <v>#N/A</v>
      </c>
    </row>
    <row r="356" spans="1:6" x14ac:dyDescent="0.25">
      <c r="A356" s="48" t="s">
        <v>502</v>
      </c>
      <c r="B356" s="48" t="str">
        <f>VLOOKUP(D356,'[1]Produto Producao'!$B$2:$B$409,1,FALSE)</f>
        <v>SUCOS E EXTRATOS, DE LÚPULO</v>
      </c>
      <c r="C356" s="70">
        <v>1302130000</v>
      </c>
      <c r="D356" s="49" t="s">
        <v>96</v>
      </c>
      <c r="F356">
        <f>VLOOKUP(C356,Lista_Produtos!$J$2:$J$822,1,FALSE)</f>
        <v>1302130000</v>
      </c>
    </row>
    <row r="357" spans="1:6" x14ac:dyDescent="0.25">
      <c r="A357" s="49" t="s">
        <v>502</v>
      </c>
      <c r="B357" s="48" t="e">
        <f>VLOOKUP(D357,'[1]Produto Producao'!$B$2:$B$409,1,FALSE)</f>
        <v>#N/A</v>
      </c>
      <c r="C357" s="63">
        <v>13021300</v>
      </c>
      <c r="D357" s="49" t="s">
        <v>703</v>
      </c>
      <c r="F357" t="e">
        <f>VLOOKUP(C357,Lista_Produtos!$J$2:$J$822,1,FALSE)</f>
        <v>#N/A</v>
      </c>
    </row>
    <row r="358" spans="1:6" x14ac:dyDescent="0.25">
      <c r="A358" s="49" t="s">
        <v>502</v>
      </c>
      <c r="B358" s="48" t="e">
        <f>VLOOKUP(D358,'[1]Produto Producao'!$B$2:$B$409,1,FALSE)</f>
        <v>#N/A</v>
      </c>
      <c r="C358" s="63"/>
      <c r="D358" s="55" t="s">
        <v>523</v>
      </c>
      <c r="F358" t="e">
        <f>VLOOKUP(C358,Lista_Produtos!$J$2:$J$822,1,FALSE)</f>
        <v>#N/A</v>
      </c>
    </row>
    <row r="359" spans="1:6" x14ac:dyDescent="0.25">
      <c r="A359" s="49" t="s">
        <v>131</v>
      </c>
      <c r="B359" s="48" t="str">
        <f>VLOOKUP(D359,'[1]Produto Producao'!$B$2:$B$409,1,FALSE)</f>
        <v>BIOMASSA</v>
      </c>
      <c r="C359" s="63" t="s">
        <v>97</v>
      </c>
      <c r="D359" s="49" t="s">
        <v>98</v>
      </c>
      <c r="F359" t="str">
        <f>VLOOKUP(C359,Lista_Produtos!$J$2:$J$822,1,FALSE)</f>
        <v>F000000002</v>
      </c>
    </row>
    <row r="360" spans="1:6" x14ac:dyDescent="0.25">
      <c r="A360" s="49" t="s">
        <v>131</v>
      </c>
      <c r="B360" s="48" t="str">
        <f>VLOOKUP(D360,'[1]Produto Producao'!$B$2:$B$409,1,FALSE)</f>
        <v>MADEIRA</v>
      </c>
      <c r="C360" s="63">
        <v>4403000000</v>
      </c>
      <c r="D360" s="49" t="s">
        <v>99</v>
      </c>
      <c r="F360">
        <f>VLOOKUP(C360,Lista_Produtos!$J$2:$J$822,1,FALSE)</f>
        <v>4403000000</v>
      </c>
    </row>
    <row r="361" spans="1:6" x14ac:dyDescent="0.25">
      <c r="A361" s="49" t="s">
        <v>131</v>
      </c>
      <c r="B361" s="48" t="str">
        <f>VLOOKUP(D361,'[1]Produto Producao'!$B$2:$B$409,1,FALSE)</f>
        <v>RESINA</v>
      </c>
      <c r="C361" s="63" t="s">
        <v>100</v>
      </c>
      <c r="D361" s="49" t="s">
        <v>101</v>
      </c>
      <c r="F361" t="str">
        <f>VLOOKUP(C361,Lista_Produtos!$J$2:$J$822,1,FALSE)</f>
        <v>F000000001</v>
      </c>
    </row>
    <row r="362" spans="1:6" x14ac:dyDescent="0.25">
      <c r="A362" s="49" t="s">
        <v>131</v>
      </c>
      <c r="B362" s="48" t="e">
        <f>VLOOKUP(D362,'[1]Produto Producao'!$B$2:$B$409,1,FALSE)</f>
        <v>#N/A</v>
      </c>
      <c r="C362" s="63"/>
      <c r="D362" s="55" t="s">
        <v>523</v>
      </c>
      <c r="F362" t="e">
        <f>VLOOKUP(C362,Lista_Produtos!$J$2:$J$822,1,FALSE)</f>
        <v>#N/A</v>
      </c>
    </row>
    <row r="363" spans="1:6" x14ac:dyDescent="0.25">
      <c r="A363" s="49" t="s">
        <v>132</v>
      </c>
      <c r="B363" s="48" t="str">
        <f>VLOOKUP(D363,'[1]Produto Producao'!$B$2:$B$409,1,FALSE)</f>
        <v>CARACOIS TERRESTRES</v>
      </c>
      <c r="C363" s="72">
        <v>307600000</v>
      </c>
      <c r="D363" s="49" t="s">
        <v>102</v>
      </c>
      <c r="F363">
        <f>VLOOKUP(C363,Lista_Produtos!$J$2:$J$822,1,FALSE)</f>
        <v>307600000</v>
      </c>
    </row>
    <row r="364" spans="1:6" x14ac:dyDescent="0.25">
      <c r="A364" s="49" t="s">
        <v>132</v>
      </c>
      <c r="B364" s="48" t="str">
        <f>VLOOKUP(D364,'[1]Produto Producao'!$B$2:$B$409,1,FALSE)</f>
        <v>CARNE DE CODORNIZ</v>
      </c>
      <c r="C364" s="72">
        <v>208902000</v>
      </c>
      <c r="D364" s="49" t="s">
        <v>103</v>
      </c>
      <c r="F364">
        <f>VLOOKUP(C364,Lista_Produtos!$J$2:$J$822,1,FALSE)</f>
        <v>208902000</v>
      </c>
    </row>
    <row r="365" spans="1:6" x14ac:dyDescent="0.25">
      <c r="A365" s="49" t="s">
        <v>132</v>
      </c>
      <c r="B365" s="48" t="str">
        <f>VLOOKUP(D365,'[1]Produto Producao'!$B$2:$B$409,1,FALSE)</f>
        <v>CARNE DE POMBO</v>
      </c>
      <c r="C365" s="72">
        <v>208901000</v>
      </c>
      <c r="D365" s="49" t="s">
        <v>104</v>
      </c>
      <c r="F365">
        <f>VLOOKUP(C365,Lista_Produtos!$J$2:$J$822,1,FALSE)</f>
        <v>208901000</v>
      </c>
    </row>
    <row r="366" spans="1:6" x14ac:dyDescent="0.25">
      <c r="A366" s="49" t="s">
        <v>132</v>
      </c>
      <c r="B366" s="48" t="e">
        <f>VLOOKUP(D366,'[1]Produto Producao'!$B$2:$B$409,1,FALSE)</f>
        <v>#N/A</v>
      </c>
      <c r="C366" s="64"/>
      <c r="D366" s="55" t="s">
        <v>523</v>
      </c>
      <c r="F366" t="e">
        <f>VLOOKUP(C366,Lista_Produtos!$J$2:$J$822,1,FALSE)</f>
        <v>#N/A</v>
      </c>
    </row>
    <row r="367" spans="1:6" ht="36" x14ac:dyDescent="0.25">
      <c r="A367" s="48" t="s">
        <v>105</v>
      </c>
      <c r="B367" s="48" t="str">
        <f>VLOOKUP(D367,'[1]Produto Producao'!$B$2:$B$409,1,FALSE)</f>
        <v>OVOS COM CASCA, FRESCOS , DE AVES DA ESPÉCIE GALLUS DOMESTICUS (EXCETO OVOS FERTILIZADOS, PARA INCUBAÇÃO)</v>
      </c>
      <c r="C367" s="70">
        <v>407210000</v>
      </c>
      <c r="D367" s="49" t="s">
        <v>106</v>
      </c>
      <c r="F367">
        <f>VLOOKUP(C367,Lista_Produtos!$J$2:$J$822,1,FALSE)</f>
        <v>407210000</v>
      </c>
    </row>
    <row r="368" spans="1:6" ht="36" x14ac:dyDescent="0.25">
      <c r="A368" s="48" t="s">
        <v>105</v>
      </c>
      <c r="B368" s="48" t="e">
        <f>VLOOKUP(D368,'[1]Produto Producao'!$B$2:$B$409,1,FALSE)</f>
        <v>#N/A</v>
      </c>
      <c r="C368" s="61">
        <v>4072910</v>
      </c>
      <c r="D368" s="49" t="s">
        <v>704</v>
      </c>
      <c r="F368" t="e">
        <f>VLOOKUP(C368,Lista_Produtos!$J$2:$J$822,1,FALSE)</f>
        <v>#N/A</v>
      </c>
    </row>
    <row r="369" spans="1:6" ht="24" x14ac:dyDescent="0.25">
      <c r="A369" s="48" t="s">
        <v>105</v>
      </c>
      <c r="B369" s="48" t="e">
        <f>VLOOKUP(D369,'[1]Produto Producao'!$B$2:$B$409,1,FALSE)</f>
        <v>#N/A</v>
      </c>
      <c r="C369" s="61">
        <v>4071100</v>
      </c>
      <c r="D369" s="49" t="s">
        <v>705</v>
      </c>
      <c r="F369" t="e">
        <f>VLOOKUP(C369,Lista_Produtos!$J$2:$J$822,1,FALSE)</f>
        <v>#N/A</v>
      </c>
    </row>
    <row r="370" spans="1:6" x14ac:dyDescent="0.25">
      <c r="A370" s="48" t="s">
        <v>105</v>
      </c>
      <c r="B370" s="48" t="e">
        <f>VLOOKUP(D370,'[1]Produto Producao'!$B$2:$B$409,1,FALSE)</f>
        <v>#N/A</v>
      </c>
      <c r="C370" s="61">
        <v>4079010</v>
      </c>
      <c r="D370" s="49" t="s">
        <v>706</v>
      </c>
      <c r="F370" t="e">
        <f>VLOOKUP(C370,Lista_Produtos!$J$2:$J$822,1,FALSE)</f>
        <v>#N/A</v>
      </c>
    </row>
    <row r="371" spans="1:6" ht="72" x14ac:dyDescent="0.25">
      <c r="A371" s="48" t="s">
        <v>105</v>
      </c>
      <c r="B371" s="48" t="e">
        <f>VLOOKUP(D371,'[1]Produto Producao'!$B$2:$B$409,1,FALSE)</f>
        <v>#N/A</v>
      </c>
      <c r="C371" s="61">
        <v>4081180</v>
      </c>
      <c r="D371" s="49" t="s">
        <v>707</v>
      </c>
      <c r="F371" t="e">
        <f>VLOOKUP(C371,Lista_Produtos!$J$2:$J$822,1,FALSE)</f>
        <v>#N/A</v>
      </c>
    </row>
    <row r="372" spans="1:6" ht="24" x14ac:dyDescent="0.25">
      <c r="A372" s="48" t="s">
        <v>105</v>
      </c>
      <c r="B372" s="48" t="e">
        <f>VLOOKUP(D372,'[1]Produto Producao'!$B$2:$B$409,1,FALSE)</f>
        <v>#N/A</v>
      </c>
      <c r="C372" s="61">
        <v>4071919</v>
      </c>
      <c r="D372" s="49" t="s">
        <v>708</v>
      </c>
      <c r="F372" t="e">
        <f>VLOOKUP(C372,Lista_Produtos!$J$2:$J$822,1,FALSE)</f>
        <v>#N/A</v>
      </c>
    </row>
    <row r="373" spans="1:6" ht="24" x14ac:dyDescent="0.25">
      <c r="A373" s="48" t="s">
        <v>105</v>
      </c>
      <c r="B373" s="48" t="e">
        <f>VLOOKUP(D373,'[1]Produto Producao'!$B$2:$B$409,1,FALSE)</f>
        <v>#N/A</v>
      </c>
      <c r="C373" s="61">
        <v>4071911</v>
      </c>
      <c r="D373" s="49" t="s">
        <v>709</v>
      </c>
      <c r="F373" t="e">
        <f>VLOOKUP(C373,Lista_Produtos!$J$2:$J$822,1,FALSE)</f>
        <v>#N/A</v>
      </c>
    </row>
    <row r="374" spans="1:6" x14ac:dyDescent="0.25">
      <c r="A374" s="48" t="s">
        <v>105</v>
      </c>
      <c r="B374" s="48" t="e">
        <f>VLOOKUP(D374,'[1]Produto Producao'!$B$2:$B$409,1,FALSE)</f>
        <v>#N/A</v>
      </c>
      <c r="C374" s="61"/>
      <c r="D374" s="55" t="s">
        <v>523</v>
      </c>
      <c r="F374" t="e">
        <f>VLOOKUP(C374,Lista_Produtos!$J$2:$J$822,1,FALSE)</f>
        <v>#N/A</v>
      </c>
    </row>
    <row r="375" spans="1:6" x14ac:dyDescent="0.25">
      <c r="A375" s="50" t="s">
        <v>2</v>
      </c>
      <c r="B375" s="48" t="e">
        <f>VLOOKUP(D375,'[1]Produto Producao'!$B$2:$B$409,1,FALSE)</f>
        <v>#N/A</v>
      </c>
      <c r="C375" s="65">
        <v>81040</v>
      </c>
      <c r="D375" s="56" t="s">
        <v>600</v>
      </c>
      <c r="E375" t="s">
        <v>743</v>
      </c>
      <c r="F375" t="e">
        <f>VLOOKUP(C375,Lista_Produtos!$J$2:$J$822,1,FALSE)</f>
        <v>#N/A</v>
      </c>
    </row>
    <row r="376" spans="1:6" x14ac:dyDescent="0.25">
      <c r="A376" s="50" t="s">
        <v>2</v>
      </c>
      <c r="B376" s="48" t="str">
        <f>VLOOKUP(D376,'[1]Produto Producao'!$B$2:$B$409,1,FALSE)</f>
        <v>BAGA DE SABUGUEIRO</v>
      </c>
      <c r="C376" s="70">
        <v>810907501</v>
      </c>
      <c r="D376" s="56" t="s">
        <v>610</v>
      </c>
      <c r="F376">
        <f>VLOOKUP(C376,Lista_Produtos!$J$2:$J$822,1,FALSE)</f>
        <v>810907501</v>
      </c>
    </row>
    <row r="377" spans="1:6" ht="24" x14ac:dyDescent="0.25">
      <c r="A377" s="50" t="s">
        <v>2</v>
      </c>
      <c r="B377" s="48" t="e">
        <f>VLOOKUP(D377,'[1]Produto Producao'!$B$2:$B$409,1,FALSE)</f>
        <v>#N/A</v>
      </c>
      <c r="C377" s="65">
        <v>81020</v>
      </c>
      <c r="D377" s="56" t="s">
        <v>628</v>
      </c>
      <c r="E377" t="s">
        <v>743</v>
      </c>
      <c r="F377" t="e">
        <f>VLOOKUP(C377,Lista_Produtos!$J$2:$J$822,1,FALSE)</f>
        <v>#N/A</v>
      </c>
    </row>
    <row r="378" spans="1:6" x14ac:dyDescent="0.25">
      <c r="A378" s="50" t="s">
        <v>2</v>
      </c>
      <c r="B378" s="48" t="str">
        <f>VLOOKUP(D378,'[1]Produto Producao'!$B$2:$B$409,1,FALSE)</f>
        <v>MEDRONHO</v>
      </c>
      <c r="C378" s="70">
        <v>810907502</v>
      </c>
      <c r="D378" s="56" t="s">
        <v>635</v>
      </c>
      <c r="F378">
        <f>VLOOKUP(C378,Lista_Produtos!$J$2:$J$822,1,FALSE)</f>
        <v>810907502</v>
      </c>
    </row>
    <row r="379" spans="1:6" x14ac:dyDescent="0.25">
      <c r="A379" s="50" t="s">
        <v>2</v>
      </c>
      <c r="B379" s="48" t="str">
        <f>VLOOKUP(D379,'[1]Produto Producao'!$B$2:$B$409,1,FALSE)</f>
        <v>PHYSALIS</v>
      </c>
      <c r="C379" s="70">
        <v>810907503</v>
      </c>
      <c r="D379" s="56" t="s">
        <v>658</v>
      </c>
      <c r="F379">
        <f>VLOOKUP(C379,Lista_Produtos!$J$2:$J$822,1,FALSE)</f>
        <v>810907503</v>
      </c>
    </row>
    <row r="380" spans="1:6" x14ac:dyDescent="0.25">
      <c r="A380" s="50" t="s">
        <v>2</v>
      </c>
      <c r="B380" s="48" t="e">
        <f>VLOOKUP(D380,'[1]Produto Producao'!$B$2:$B$409,1,FALSE)</f>
        <v>#N/A</v>
      </c>
      <c r="C380" s="65"/>
      <c r="D380" s="56" t="s">
        <v>670</v>
      </c>
      <c r="F380" t="e">
        <f>VLOOKUP(C380,Lista_Produtos!$J$2:$J$822,1,FALSE)</f>
        <v>#N/A</v>
      </c>
    </row>
    <row r="381" spans="1:6" x14ac:dyDescent="0.25">
      <c r="A381" s="50" t="s">
        <v>3</v>
      </c>
      <c r="B381" s="48" t="e">
        <f>VLOOKUP(D381,'[1]Produto Producao'!$B$2:$B$409,1,FALSE)</f>
        <v>#N/A</v>
      </c>
      <c r="C381" s="70">
        <v>910200000</v>
      </c>
      <c r="D381" s="56" t="s">
        <v>596</v>
      </c>
      <c r="F381">
        <f>VLOOKUP(C381,Lista_Produtos!$J$2:$J$822,1,FALSE)</f>
        <v>910200000</v>
      </c>
    </row>
    <row r="382" spans="1:6" x14ac:dyDescent="0.25">
      <c r="A382" s="50" t="s">
        <v>3</v>
      </c>
      <c r="B382" s="48" t="str">
        <f>VLOOKUP(D382,'[1]Produto Producao'!$B$2:$B$409,1,FALSE)</f>
        <v>AGRIÃO FRESCO OU REFRIGERADO</v>
      </c>
      <c r="C382" s="70">
        <v>709999001</v>
      </c>
      <c r="D382" s="57" t="s">
        <v>598</v>
      </c>
      <c r="F382">
        <f>VLOOKUP(C382,Lista_Produtos!$J$2:$J$822,1,FALSE)</f>
        <v>709999001</v>
      </c>
    </row>
    <row r="383" spans="1:6" x14ac:dyDescent="0.25">
      <c r="A383" s="50" t="s">
        <v>3</v>
      </c>
      <c r="B383" s="48" t="str">
        <f>VLOOKUP(D383,'[1]Produto Producao'!$B$2:$B$409,1,FALSE)</f>
        <v>CEREFÓLIO FRESCO OU REFRIGERADO</v>
      </c>
      <c r="C383" s="70">
        <v>709999002</v>
      </c>
      <c r="D383" s="57" t="s">
        <v>615</v>
      </c>
      <c r="F383">
        <f>VLOOKUP(C383,Lista_Produtos!$J$2:$J$822,1,FALSE)</f>
        <v>709999002</v>
      </c>
    </row>
    <row r="384" spans="1:6" x14ac:dyDescent="0.25">
      <c r="A384" s="50" t="s">
        <v>3</v>
      </c>
      <c r="B384" s="48" t="str">
        <f>VLOOKUP(D384,'[1]Produto Producao'!$B$2:$B$409,1,FALSE)</f>
        <v>ESTRAGÃO FRESCO OU REFRIGERADO</v>
      </c>
      <c r="C384" s="70">
        <v>709999003</v>
      </c>
      <c r="D384" s="57" t="s">
        <v>626</v>
      </c>
      <c r="F384">
        <f>VLOOKUP(C384,Lista_Produtos!$J$2:$J$822,1,FALSE)</f>
        <v>709999003</v>
      </c>
    </row>
    <row r="385" spans="1:6" ht="36" x14ac:dyDescent="0.25">
      <c r="A385" s="50" t="s">
        <v>3</v>
      </c>
      <c r="B385" s="48" t="e">
        <f>VLOOKUP(D385,'[1]Produto Producao'!$B$2:$B$409,1,FALSE)</f>
        <v>#N/A</v>
      </c>
      <c r="C385" s="65">
        <v>12119085</v>
      </c>
      <c r="D385" s="57" t="s">
        <v>633</v>
      </c>
      <c r="E385" t="s">
        <v>743</v>
      </c>
      <c r="F385" t="e">
        <f>VLOOKUP(C385,Lista_Produtos!$J$2:$J$822,1,FALSE)</f>
        <v>#N/A</v>
      </c>
    </row>
    <row r="386" spans="1:6" x14ac:dyDescent="0.25">
      <c r="A386" s="50" t="s">
        <v>3</v>
      </c>
      <c r="B386" s="48" t="str">
        <f>VLOOKUP(D386,'[1]Produto Producao'!$B$2:$B$409,1,FALSE)</f>
        <v>SEGURELHA FRESCA OU REFRIGERADA</v>
      </c>
      <c r="C386" s="70">
        <v>709999005</v>
      </c>
      <c r="D386" s="57" t="s">
        <v>664</v>
      </c>
      <c r="F386">
        <f>VLOOKUP(C386,Lista_Produtos!$J$2:$J$822,1,FALSE)</f>
        <v>709999005</v>
      </c>
    </row>
    <row r="387" spans="1:6" x14ac:dyDescent="0.25">
      <c r="A387" s="50" t="s">
        <v>3</v>
      </c>
      <c r="B387" s="48" t="e">
        <f>VLOOKUP(D387,'[1]Produto Producao'!$B$2:$B$409,1,FALSE)</f>
        <v>#N/A</v>
      </c>
      <c r="C387" s="70">
        <v>910990000</v>
      </c>
      <c r="D387" s="57" t="s">
        <v>667</v>
      </c>
      <c r="F387">
        <f>VLOOKUP(C387,Lista_Produtos!$J$2:$J$822,1,FALSE)</f>
        <v>910990000</v>
      </c>
    </row>
    <row r="388" spans="1:6" x14ac:dyDescent="0.25">
      <c r="A388" s="50" t="s">
        <v>3</v>
      </c>
      <c r="B388" s="48" t="e">
        <f>VLOOKUP(D388,'[1]Produto Producao'!$B$2:$B$409,1,FALSE)</f>
        <v>#N/A</v>
      </c>
      <c r="C388" s="65"/>
      <c r="D388" s="56" t="s">
        <v>670</v>
      </c>
      <c r="F388" t="e">
        <f>VLOOKUP(C388,Lista_Produtos!$J$2:$J$822,1,FALSE)</f>
        <v>#N/A</v>
      </c>
    </row>
    <row r="389" spans="1:6" x14ac:dyDescent="0.25">
      <c r="A389" s="49" t="s">
        <v>133</v>
      </c>
      <c r="B389" s="48" t="e">
        <f>VLOOKUP(D389,'[1]Produto Producao'!$B$2:$B$409,1,FALSE)</f>
        <v>#N/A</v>
      </c>
      <c r="C389" s="70">
        <v>1521900000</v>
      </c>
      <c r="D389" s="49" t="s">
        <v>710</v>
      </c>
      <c r="F389">
        <f>VLOOKUP(C389,Lista_Produtos!$J$2:$J$822,1,FALSE)</f>
        <v>1521900000</v>
      </c>
    </row>
    <row r="390" spans="1:6" x14ac:dyDescent="0.25">
      <c r="A390" s="49" t="s">
        <v>133</v>
      </c>
      <c r="B390" s="48" t="e">
        <f>VLOOKUP(D390,'[1]Produto Producao'!$B$2:$B$409,1,FALSE)</f>
        <v>#N/A</v>
      </c>
      <c r="C390" s="70">
        <v>410000000</v>
      </c>
      <c r="D390" s="49" t="s">
        <v>711</v>
      </c>
      <c r="F390">
        <f>VLOOKUP(C390,Lista_Produtos!$J$2:$J$822,1,FALSE)</f>
        <v>410000000</v>
      </c>
    </row>
    <row r="391" spans="1:6" ht="24" x14ac:dyDescent="0.25">
      <c r="A391" s="49" t="s">
        <v>133</v>
      </c>
      <c r="B391" s="48" t="e">
        <f>VLOOKUP(D391,'[1]Produto Producao'!$B$2:$B$409,1,FALSE)</f>
        <v>#N/A</v>
      </c>
      <c r="C391" s="70">
        <v>511998500</v>
      </c>
      <c r="D391" s="49" t="s">
        <v>712</v>
      </c>
      <c r="F391">
        <f>VLOOKUP(C391,Lista_Produtos!$J$2:$J$822,1,FALSE)</f>
        <v>511998500</v>
      </c>
    </row>
    <row r="392" spans="1:6" x14ac:dyDescent="0.25">
      <c r="A392" s="49" t="s">
        <v>133</v>
      </c>
      <c r="B392" s="48" t="str">
        <f>VLOOKUP(D392,'[1]Produto Producao'!$B$2:$B$409,1,FALSE)</f>
        <v>MEL NATURAL</v>
      </c>
      <c r="C392" s="70">
        <v>409000000</v>
      </c>
      <c r="D392" s="49" t="s">
        <v>107</v>
      </c>
      <c r="F392">
        <f>VLOOKUP(C392,Lista_Produtos!$J$2:$J$822,1,FALSE)</f>
        <v>409000000</v>
      </c>
    </row>
    <row r="393" spans="1:6" x14ac:dyDescent="0.25">
      <c r="A393" s="49" t="s">
        <v>133</v>
      </c>
      <c r="B393" s="48" t="e">
        <f>VLOOKUP(D393,'[1]Produto Producao'!$B$2:$B$409,1,FALSE)</f>
        <v>#N/A</v>
      </c>
      <c r="C393" s="70">
        <v>1212999500</v>
      </c>
      <c r="D393" s="49" t="s">
        <v>713</v>
      </c>
      <c r="F393">
        <f>VLOOKUP(C393,Lista_Produtos!$J$2:$J$822,1,FALSE)</f>
        <v>1212999500</v>
      </c>
    </row>
    <row r="394" spans="1:6" x14ac:dyDescent="0.25">
      <c r="A394" s="49" t="s">
        <v>133</v>
      </c>
      <c r="B394" s="48" t="e">
        <f>VLOOKUP(D394,'[1]Produto Producao'!$B$2:$B$409,1,FALSE)</f>
        <v>#N/A</v>
      </c>
      <c r="C394" s="61"/>
      <c r="D394" s="55" t="s">
        <v>523</v>
      </c>
      <c r="F394" t="e">
        <f>VLOOKUP(C394,Lista_Produtos!$J$2:$J$822,1,FALSE)</f>
        <v>#N/A</v>
      </c>
    </row>
    <row r="395" spans="1:6" x14ac:dyDescent="0.25">
      <c r="A395" s="49" t="s">
        <v>101</v>
      </c>
      <c r="B395" s="48" t="str">
        <f>VLOOKUP(D395,'[1]Produto Producao'!$B$2:$B$409,1,FALSE)</f>
        <v>RESINA</v>
      </c>
      <c r="C395" s="63" t="s">
        <v>100</v>
      </c>
      <c r="D395" s="49" t="s">
        <v>101</v>
      </c>
      <c r="F395" t="str">
        <f>VLOOKUP(C395,Lista_Produtos!$J$2:$J$822,1,FALSE)</f>
        <v>F000000001</v>
      </c>
    </row>
    <row r="396" spans="1:6" x14ac:dyDescent="0.25">
      <c r="A396" s="49" t="s">
        <v>101</v>
      </c>
      <c r="B396" s="48" t="e">
        <f>VLOOKUP(D396,'[1]Produto Producao'!$B$2:$B$409,1,FALSE)</f>
        <v>#N/A</v>
      </c>
      <c r="C396" s="63"/>
      <c r="D396" s="55" t="s">
        <v>523</v>
      </c>
      <c r="F396" t="e">
        <f>VLOOKUP(C396,Lista_Produtos!$J$2:$J$822,1,FALSE)</f>
        <v>#N/A</v>
      </c>
    </row>
    <row r="397" spans="1:6" ht="36" x14ac:dyDescent="0.25">
      <c r="A397" s="48" t="s">
        <v>503</v>
      </c>
      <c r="B397" s="48" t="e">
        <f>VLOOKUP(D397,'[1]Produto Producao'!$B$2:$B$409,1,FALSE)</f>
        <v>#N/A</v>
      </c>
      <c r="C397" s="61">
        <v>12023000</v>
      </c>
      <c r="D397" s="49" t="s">
        <v>714</v>
      </c>
      <c r="F397" t="e">
        <f>VLOOKUP(C397,Lista_Produtos!$J$2:$J$822,1,FALSE)</f>
        <v>#N/A</v>
      </c>
    </row>
    <row r="398" spans="1:6" ht="24" x14ac:dyDescent="0.25">
      <c r="A398" s="48" t="s">
        <v>503</v>
      </c>
      <c r="B398" s="48" t="str">
        <f>VLOOKUP(D398,'[1]Produto Producao'!$B$2:$B$409,1,FALSE)</f>
        <v>ERVILHAS "PISUM SATIVUM", SECAS, EM GRÃO, PARA SEMENTEIRA,</v>
      </c>
      <c r="C398" s="70">
        <v>713101000</v>
      </c>
      <c r="D398" s="49" t="s">
        <v>108</v>
      </c>
      <c r="F398">
        <f>VLOOKUP(C398,Lista_Produtos!$J$2:$J$822,1,FALSE)</f>
        <v>713101000</v>
      </c>
    </row>
    <row r="399" spans="1:6" ht="46.5" customHeight="1" x14ac:dyDescent="0.25">
      <c r="A399" s="48" t="s">
        <v>503</v>
      </c>
      <c r="B399" s="48" t="str">
        <f>VLOOKUP(D399,'[1]Produto Producao'!$B$2:$B$409,1,FALSE)</f>
        <v>ESPELTA, PARA SEMENTEIRA</v>
      </c>
      <c r="C399" s="70">
        <v>1001911000</v>
      </c>
      <c r="D399" s="49" t="s">
        <v>109</v>
      </c>
      <c r="F399">
        <f>VLOOKUP(C399,Lista_Produtos!$J$2:$J$822,1,FALSE)</f>
        <v>1001911000</v>
      </c>
    </row>
    <row r="400" spans="1:6" ht="54.75" customHeight="1" x14ac:dyDescent="0.25">
      <c r="A400" s="48" t="s">
        <v>503</v>
      </c>
      <c r="B400" s="48" t="str">
        <f>VLOOKUP(D400,'[1]Produto Producao'!$B$2:$B$409,1,FALSE)</f>
        <v>FAVAS "VICIA FABA VAR. MAJOR " E FAVA FORRAGEIRA "VICIA FABA VAR. EQUINA, VICIA FABA VAR. MINOR", SECAS, EM GRÃO, MESMO PELADAS OU PARTIDAS</v>
      </c>
      <c r="C400" s="70">
        <v>713500000</v>
      </c>
      <c r="D400" s="49" t="s">
        <v>65</v>
      </c>
      <c r="F400">
        <f>VLOOKUP(C400,Lista_Produtos!$J$2:$J$822,1,FALSE)</f>
        <v>713500000</v>
      </c>
    </row>
    <row r="401" spans="1:6" ht="24" x14ac:dyDescent="0.25">
      <c r="A401" s="48" t="s">
        <v>503</v>
      </c>
      <c r="B401" s="48" t="str">
        <f>VLOOKUP(D401,'[1]Produto Producao'!$B$2:$B$409,1,FALSE)</f>
        <v>FEIJÃO COMUM "PHASEOLUS VULGARIS" SECO, EM GRÃO, PARA SEMENTEIRA</v>
      </c>
      <c r="C401" s="70">
        <v>713331000</v>
      </c>
      <c r="D401" s="49" t="s">
        <v>110</v>
      </c>
      <c r="F401">
        <f>VLOOKUP(C401,Lista_Produtos!$J$2:$J$822,1,FALSE)</f>
        <v>713331000</v>
      </c>
    </row>
    <row r="402" spans="1:6" ht="58.5" customHeight="1" x14ac:dyDescent="0.25">
      <c r="A402" s="48" t="s">
        <v>503</v>
      </c>
      <c r="B402" s="48" t="str">
        <f>VLOOKUP(D402,'[1]Produto Producao'!$B$2:$B$409,1,FALSE)</f>
        <v>FEIJÃO-ADZUKI "PHASEOLUS OU VIGNA ANGULARIS", SECO, EM GRÃO, MESMO PELADO OU PARTIDO</v>
      </c>
      <c r="C402" s="74">
        <v>7133200</v>
      </c>
      <c r="D402" s="49" t="s">
        <v>715</v>
      </c>
      <c r="F402" t="e">
        <f>VLOOKUP(C402,Lista_Produtos!$J$2:$J$822,1,FALSE)</f>
        <v>#N/A</v>
      </c>
    </row>
    <row r="403" spans="1:6" ht="60" x14ac:dyDescent="0.25">
      <c r="A403" s="48" t="s">
        <v>503</v>
      </c>
      <c r="B403" s="48" t="e">
        <f>VLOOKUP(D403,'[1]Produto Producao'!$B$2:$B$409,1,FALSE)</f>
        <v>#N/A</v>
      </c>
      <c r="C403" s="74">
        <v>7133900</v>
      </c>
      <c r="D403" s="49" t="s">
        <v>716</v>
      </c>
      <c r="F403" t="e">
        <f>VLOOKUP(C403,Lista_Produtos!$J$2:$J$822,1,FALSE)</f>
        <v>#N/A</v>
      </c>
    </row>
    <row r="404" spans="1:6" ht="36" x14ac:dyDescent="0.25">
      <c r="A404" s="48" t="s">
        <v>503</v>
      </c>
      <c r="B404" s="48" t="str">
        <f>VLOOKUP(D404,'[1]Produto Producao'!$B$2:$B$409,1,FALSE)</f>
        <v>FEIJÕES DAS ESPÉCIES VIGNA MUNGO "L.", HEPPER OU VIGNA RADIATA "L.", WILCZEK" SECOS, EM GRÃO, MESMO PELADOS OU PARTIDOS</v>
      </c>
      <c r="C404" s="70">
        <v>713310000</v>
      </c>
      <c r="D404" s="49" t="s">
        <v>111</v>
      </c>
      <c r="F404">
        <f>VLOOKUP(C404,Lista_Produtos!$J$2:$J$822,1,FALSE)</f>
        <v>713310000</v>
      </c>
    </row>
    <row r="405" spans="1:6" ht="24" x14ac:dyDescent="0.25">
      <c r="A405" s="48" t="s">
        <v>503</v>
      </c>
      <c r="B405" s="48" t="str">
        <f>VLOOKUP(D405,'[1]Produto Producao'!$B$2:$B$409,1,FALSE)</f>
        <v>GRÃO-DE-BICO, SECO, EM GRÃO, MESMO PELADO OU PARTIDO</v>
      </c>
      <c r="C405" s="70">
        <v>713200000</v>
      </c>
      <c r="D405" s="49" t="s">
        <v>67</v>
      </c>
      <c r="F405">
        <f>VLOOKUP(C405,Lista_Produtos!$J$2:$J$822,1,FALSE)</f>
        <v>713200000</v>
      </c>
    </row>
    <row r="406" spans="1:6" ht="36" x14ac:dyDescent="0.25">
      <c r="A406" s="48" t="s">
        <v>503</v>
      </c>
      <c r="B406" s="48" t="str">
        <f>VLOOKUP(D406,'[1]Produto Producao'!$B$2:$B$409,1,FALSE)</f>
        <v>LEGUMES DE VAGEM, SECOS, EM GRÃO, MESMO PELADOS OU PARTIDOS (EXCETO ERVILHAS, GRÃO-DE-BICO, FEIJÕES, LENTILHAS, FAVAS E FAVA FORRAGEIRA)</v>
      </c>
      <c r="C406" s="70">
        <v>713900000</v>
      </c>
      <c r="D406" s="49" t="s">
        <v>112</v>
      </c>
      <c r="F406">
        <f>VLOOKUP(C406,Lista_Produtos!$J$2:$J$822,1,FALSE)</f>
        <v>713900000</v>
      </c>
    </row>
    <row r="407" spans="1:6" ht="24" x14ac:dyDescent="0.25">
      <c r="A407" s="48" t="s">
        <v>503</v>
      </c>
      <c r="B407" s="48" t="str">
        <f>VLOOKUP(D407,'[1]Produto Producao'!$B$2:$B$409,1,FALSE)</f>
        <v>LENTILHAS SECAS, EM GRÃO, MESMO PELADAS OU PARTIDAS</v>
      </c>
      <c r="C407" s="70">
        <v>713400000</v>
      </c>
      <c r="D407" s="49" t="s">
        <v>68</v>
      </c>
      <c r="F407">
        <f>VLOOKUP(C407,Lista_Produtos!$J$2:$J$822,1,FALSE)</f>
        <v>713400000</v>
      </c>
    </row>
    <row r="408" spans="1:6" ht="24" x14ac:dyDescent="0.25">
      <c r="A408" s="48" t="s">
        <v>503</v>
      </c>
      <c r="B408" s="48" t="e">
        <f>VLOOKUP(D408,'[1]Produto Producao'!$B$2:$B$409,1,FALSE)</f>
        <v>#N/A</v>
      </c>
      <c r="C408" s="74">
        <v>7129011</v>
      </c>
      <c r="D408" s="49" t="s">
        <v>717</v>
      </c>
      <c r="F408" t="e">
        <f>VLOOKUP(C408,Lista_Produtos!$J$2:$J$822,1,FALSE)</f>
        <v>#N/A</v>
      </c>
    </row>
    <row r="409" spans="1:6" x14ac:dyDescent="0.25">
      <c r="A409" s="48" t="s">
        <v>503</v>
      </c>
      <c r="B409" s="48" t="e">
        <f>VLOOKUP(D409,'[1]Produto Producao'!$B$2:$B$409,1,FALSE)</f>
        <v>#N/A</v>
      </c>
      <c r="C409" s="70">
        <v>1005109000</v>
      </c>
      <c r="D409" s="49" t="s">
        <v>718</v>
      </c>
      <c r="F409">
        <f>VLOOKUP(C409,Lista_Produtos!$J$2:$J$822,1,FALSE)</f>
        <v>1005109000</v>
      </c>
    </row>
    <row r="410" spans="1:6" x14ac:dyDescent="0.25">
      <c r="A410" s="48" t="s">
        <v>503</v>
      </c>
      <c r="B410" s="48" t="str">
        <f>VLOOKUP(D410,'[1]Produto Producao'!$B$2:$B$409,1,FALSE)</f>
        <v>SEMENTES DE GIRASSOL, PARA SEMENTEIRA</v>
      </c>
      <c r="C410" s="70">
        <v>1206001000</v>
      </c>
      <c r="D410" s="49" t="s">
        <v>113</v>
      </c>
      <c r="F410">
        <f>VLOOKUP(C410,Lista_Produtos!$J$2:$J$822,1,FALSE)</f>
        <v>1206001000</v>
      </c>
    </row>
    <row r="411" spans="1:6" x14ac:dyDescent="0.25">
      <c r="A411" s="48" t="s">
        <v>503</v>
      </c>
      <c r="B411" s="48" t="str">
        <f>VLOOKUP(D411,'[1]Produto Producao'!$B$2:$B$409,1,FALSE)</f>
        <v>SEMENTES DE LINHO (LINHAÇA), PARA SEMENTEIRA</v>
      </c>
      <c r="C411" s="70">
        <v>1204001000</v>
      </c>
      <c r="D411" s="49" t="s">
        <v>114</v>
      </c>
      <c r="F411">
        <f>VLOOKUP(C411,Lista_Produtos!$J$2:$J$822,1,FALSE)</f>
        <v>1204001000</v>
      </c>
    </row>
    <row r="412" spans="1:6" ht="72" x14ac:dyDescent="0.25">
      <c r="A412" s="48" t="s">
        <v>503</v>
      </c>
      <c r="B412" s="48" t="e">
        <f>VLOOKUP(D412,'[1]Produto Producao'!$B$2:$B$409,1,FALSE)</f>
        <v>#N/A</v>
      </c>
      <c r="C412" s="61">
        <v>12059000</v>
      </c>
      <c r="D412" s="49" t="s">
        <v>719</v>
      </c>
      <c r="F412" t="e">
        <f>VLOOKUP(C412,Lista_Produtos!$J$2:$J$822,1,FALSE)</f>
        <v>#N/A</v>
      </c>
    </row>
    <row r="413" spans="1:6" ht="24" x14ac:dyDescent="0.25">
      <c r="A413" s="48" t="s">
        <v>503</v>
      </c>
      <c r="B413" s="48" t="e">
        <f>VLOOKUP(D413,'[1]Produto Producao'!$B$2:$B$409,1,FALSE)</f>
        <v>#N/A</v>
      </c>
      <c r="C413" s="61">
        <v>12051010</v>
      </c>
      <c r="D413" s="49" t="s">
        <v>720</v>
      </c>
      <c r="F413" t="e">
        <f>VLOOKUP(C413,Lista_Produtos!$J$2:$J$822,1,FALSE)</f>
        <v>#N/A</v>
      </c>
    </row>
    <row r="414" spans="1:6" ht="24" x14ac:dyDescent="0.25">
      <c r="A414" s="48" t="s">
        <v>503</v>
      </c>
      <c r="B414" s="48" t="e">
        <f>VLOOKUP(D414,'[1]Produto Producao'!$B$2:$B$409,1,FALSE)</f>
        <v>#N/A</v>
      </c>
      <c r="C414" s="61">
        <v>1207</v>
      </c>
      <c r="D414" s="49" t="s">
        <v>721</v>
      </c>
      <c r="F414" t="e">
        <f>VLOOKUP(C414,Lista_Produtos!$J$2:$J$822,1,FALSE)</f>
        <v>#N/A</v>
      </c>
    </row>
    <row r="415" spans="1:6" ht="26.25" customHeight="1" x14ac:dyDescent="0.25">
      <c r="A415" s="48" t="s">
        <v>503</v>
      </c>
      <c r="B415" s="48" t="e">
        <f>VLOOKUP(D415,'[1]Produto Producao'!$B$2:$B$409,1,FALSE)</f>
        <v>#N/A</v>
      </c>
      <c r="C415" s="61">
        <v>1209</v>
      </c>
      <c r="D415" s="49" t="s">
        <v>722</v>
      </c>
      <c r="F415" t="e">
        <f>VLOOKUP(C415,Lista_Produtos!$J$2:$J$822,1,FALSE)</f>
        <v>#N/A</v>
      </c>
    </row>
    <row r="416" spans="1:6" x14ac:dyDescent="0.25">
      <c r="A416" s="48" t="s">
        <v>503</v>
      </c>
      <c r="B416" s="48" t="str">
        <f>VLOOKUP(D416,'[1]Produto Producao'!$B$2:$B$409,1,FALSE)</f>
        <v>SOJA, PARA SEMENTEIRA</v>
      </c>
      <c r="C416" s="70">
        <v>1201100000</v>
      </c>
      <c r="D416" s="49" t="s">
        <v>115</v>
      </c>
      <c r="F416">
        <f>VLOOKUP(C416,Lista_Produtos!$J$2:$J$822,1,FALSE)</f>
        <v>1201100000</v>
      </c>
    </row>
    <row r="417" spans="1:6" x14ac:dyDescent="0.25">
      <c r="A417" s="48" t="s">
        <v>503</v>
      </c>
      <c r="B417" s="48" t="str">
        <f>VLOOKUP(D417,'[1]Produto Producao'!$B$2:$B$409,1,FALSE)</f>
        <v>SORGO DE GRÃO HÍBRIDO, PARA SEMENTEIRA</v>
      </c>
      <c r="C417" s="61">
        <v>1007101000</v>
      </c>
      <c r="D417" s="49" t="s">
        <v>116</v>
      </c>
      <c r="F417">
        <f>VLOOKUP(C417,Lista_Produtos!$J$2:$J$822,1,FALSE)</f>
        <v>1007101000</v>
      </c>
    </row>
    <row r="418" spans="1:6" ht="36" x14ac:dyDescent="0.25">
      <c r="A418" s="48" t="s">
        <v>503</v>
      </c>
      <c r="B418" s="48" t="str">
        <f>VLOOKUP(D418,'[1]Produto Producao'!$B$2:$B$409,1,FALSE)</f>
        <v>TRIGO E MISTURA DE TRIGO COM CENTEIO, PARA SEMENTEIRA (EXCETO TRIGO DURO, ESPELTA, TRIGO MOLE E MISTURA DE TRIGO COM CENTEIO)</v>
      </c>
      <c r="C418" s="70">
        <v>1001919000</v>
      </c>
      <c r="D418" s="49" t="s">
        <v>117</v>
      </c>
      <c r="F418">
        <f>VLOOKUP(C418,Lista_Produtos!$J$2:$J$822,1,FALSE)</f>
        <v>1001919000</v>
      </c>
    </row>
    <row r="419" spans="1:6" x14ac:dyDescent="0.25">
      <c r="A419" s="48" t="s">
        <v>503</v>
      </c>
      <c r="B419" s="48" t="e">
        <f>VLOOKUP(D419,'[1]Produto Producao'!$B$2:$B$409,1,FALSE)</f>
        <v>#N/A</v>
      </c>
      <c r="C419" s="61"/>
      <c r="D419" s="55" t="s">
        <v>523</v>
      </c>
      <c r="F419" t="e">
        <f>VLOOKUP(C419,Lista_Produtos!$J$2:$J$822,1,FALSE)</f>
        <v>#N/A</v>
      </c>
    </row>
    <row r="420" spans="1:6" ht="24" x14ac:dyDescent="0.25">
      <c r="A420" s="49" t="s">
        <v>504</v>
      </c>
      <c r="B420" s="48" t="str">
        <f>VLOOKUP(D420,'[1]Produto Producao'!$B$2:$B$409,1,FALSE)</f>
        <v>TABACO NÃO MANUFATURADO; DESPERDÍCIOS DE TABACO</v>
      </c>
      <c r="C420" s="63">
        <v>2401000000</v>
      </c>
      <c r="D420" s="49" t="s">
        <v>118</v>
      </c>
      <c r="F420">
        <f>VLOOKUP(C420,Lista_Produtos!$J$2:$J$822,1,FALSE)</f>
        <v>2401000000</v>
      </c>
    </row>
    <row r="421" spans="1:6" x14ac:dyDescent="0.25">
      <c r="A421" s="49" t="s">
        <v>504</v>
      </c>
      <c r="B421" s="48" t="e">
        <f>VLOOKUP(D421,'[1]Produto Producao'!$B$2:$B$409,1,FALSE)</f>
        <v>#N/A</v>
      </c>
      <c r="C421" s="63"/>
      <c r="D421" s="55" t="s">
        <v>523</v>
      </c>
      <c r="F421" t="e">
        <f>VLOOKUP(C421,Lista_Produtos!$J$2:$J$822,1,FALSE)</f>
        <v>#N/A</v>
      </c>
    </row>
    <row r="422" spans="1:6" ht="52.5" customHeight="1" x14ac:dyDescent="0.25">
      <c r="A422" s="48" t="s">
        <v>119</v>
      </c>
      <c r="B422" s="48" t="e">
        <f>VLOOKUP(D422,'[1]Produto Producao'!$B$2:$B$409,1,FALSE)</f>
        <v>#N/A</v>
      </c>
      <c r="C422" s="8">
        <v>22060010</v>
      </c>
      <c r="D422" s="49" t="s">
        <v>723</v>
      </c>
      <c r="F422">
        <f>VLOOKUP(C422,Lista_Produtos!$J$2:$J$1033,1,FALSE)</f>
        <v>22060010</v>
      </c>
    </row>
    <row r="423" spans="1:6" ht="33.75" customHeight="1" x14ac:dyDescent="0.25">
      <c r="A423" s="48" t="s">
        <v>119</v>
      </c>
      <c r="B423" s="48" t="e">
        <f>VLOOKUP(D423,'[1]Produto Producao'!$B$2:$B$409,1,FALSE)</f>
        <v>#N/A</v>
      </c>
      <c r="C423" s="70">
        <v>23080011</v>
      </c>
      <c r="D423" s="49" t="s">
        <v>724</v>
      </c>
      <c r="F423">
        <f>VLOOKUP(C423,Lista_Produtos!$J$2:$J$1033,1,FALSE)</f>
        <v>23080011</v>
      </c>
    </row>
    <row r="424" spans="1:6" ht="37.5" customHeight="1" x14ac:dyDescent="0.25">
      <c r="A424" s="48" t="s">
        <v>119</v>
      </c>
      <c r="B424" s="48" t="e">
        <f>VLOOKUP(D424,'[1]Produto Producao'!$B$2:$B$409,1,FALSE)</f>
        <v>#N/A</v>
      </c>
      <c r="C424" s="61">
        <v>23070011</v>
      </c>
      <c r="D424" s="49" t="s">
        <v>725</v>
      </c>
      <c r="F424">
        <f>VLOOKUP(C424,Lista_Produtos!$J$2:$J$1033,1,FALSE)</f>
        <v>23070011</v>
      </c>
    </row>
    <row r="425" spans="1:6" ht="48.75" customHeight="1" x14ac:dyDescent="0.25">
      <c r="A425" s="48" t="s">
        <v>119</v>
      </c>
      <c r="B425" s="48" t="e">
        <f>VLOOKUP(D425,'[1]Produto Producao'!$B$2:$B$409,1,FALSE)</f>
        <v>#N/A</v>
      </c>
      <c r="C425" s="61">
        <v>23070019</v>
      </c>
      <c r="D425" s="49" t="s">
        <v>726</v>
      </c>
      <c r="F425">
        <f>VLOOKUP(C425,Lista_Produtos!$J$2:$J$1033,1,FALSE)</f>
        <v>23070019</v>
      </c>
    </row>
    <row r="426" spans="1:6" ht="44.25" customHeight="1" x14ac:dyDescent="0.25">
      <c r="A426" s="48" t="s">
        <v>119</v>
      </c>
      <c r="B426" s="48" t="str">
        <f>VLOOKUP(D426,'[1]Produto Producao'!$B$2:$B$409,1,FALSE)</f>
        <v>UVAS, FRESCAS (EXCETO UVAS DE MESA)</v>
      </c>
      <c r="C426" s="70">
        <v>806109000</v>
      </c>
      <c r="D426" s="49" t="s">
        <v>120</v>
      </c>
      <c r="F426">
        <f>VLOOKUP(C426,Lista_Produtos!$J$2:$J$1033,1,FALSE)</f>
        <v>806109000</v>
      </c>
    </row>
    <row r="427" spans="1:6" ht="39.75" customHeight="1" x14ac:dyDescent="0.25">
      <c r="A427" s="48" t="s">
        <v>119</v>
      </c>
      <c r="B427" s="48" t="e">
        <f>VLOOKUP(D427,'[1]Produto Producao'!$B$2:$B$409,1,FALSE)</f>
        <v>#N/A</v>
      </c>
      <c r="C427" s="70">
        <v>2209001100</v>
      </c>
      <c r="D427" s="49" t="s">
        <v>727</v>
      </c>
      <c r="F427">
        <f>VLOOKUP(C427,Lista_Produtos!$J$2:$J$1033,1,FALSE)</f>
        <v>2209001100</v>
      </c>
    </row>
    <row r="428" spans="1:6" ht="72.75" customHeight="1" x14ac:dyDescent="0.25">
      <c r="A428" s="48" t="s">
        <v>728</v>
      </c>
      <c r="B428" s="48" t="e">
        <f>VLOOKUP(D428,'[1]Produto Producao'!$B$2:$B$409,1,FALSE)</f>
        <v>#N/A</v>
      </c>
      <c r="C428" s="70">
        <v>2204000000</v>
      </c>
      <c r="D428" s="49" t="s">
        <v>729</v>
      </c>
      <c r="F428">
        <f>VLOOKUP(C428,Lista_Produtos!$J$2:$J$1033,1,FALSE)</f>
        <v>2204000000</v>
      </c>
    </row>
    <row r="429" spans="1:6" x14ac:dyDescent="0.25">
      <c r="A429" s="48" t="s">
        <v>728</v>
      </c>
      <c r="B429" s="48" t="e">
        <f>VLOOKUP(D429,'[1]Produto Producao'!$B$2:$B$409,1,FALSE)</f>
        <v>#N/A</v>
      </c>
      <c r="C429" s="61"/>
      <c r="D429" s="55" t="s">
        <v>523</v>
      </c>
      <c r="F429" t="e">
        <f>VLOOKUP(C429,Lista_Produtos!$J$2:$J$1033,1,FALSE)</f>
        <v>#N/A</v>
      </c>
    </row>
  </sheetData>
  <autoFilter ref="A1:F429"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32</vt:i4>
      </vt:variant>
    </vt:vector>
  </HeadingPairs>
  <TitlesOfParts>
    <vt:vector size="38" baseType="lpstr">
      <vt:lpstr>Lista Tipo de Certificação</vt:lpstr>
      <vt:lpstr>Lista Origem</vt:lpstr>
      <vt:lpstr>Lista_Setores</vt:lpstr>
      <vt:lpstr>Lista_Produtos</vt:lpstr>
      <vt:lpstr>Entregas de Produção</vt:lpstr>
      <vt:lpstr>Produtos RA2018</vt:lpstr>
      <vt:lpstr>ARROZ</vt:lpstr>
      <vt:lpstr>AZEITE</vt:lpstr>
      <vt:lpstr>AZEITONAS NÃO DESTINADAS À PRODUÇÃO DE AZEITE</vt:lpstr>
      <vt:lpstr>BANANAS</vt:lpstr>
      <vt:lpstr>BATATA</vt:lpstr>
      <vt:lpstr>CARNE DE AVES DE CAPOEIRA</vt:lpstr>
      <vt:lpstr>CARNE DE BOVINO</vt:lpstr>
      <vt:lpstr>CARNE DE CAPRINO</vt:lpstr>
      <vt:lpstr>CARNE DE COELHO</vt:lpstr>
      <vt:lpstr>CARNE DE OVINO</vt:lpstr>
      <vt:lpstr>CARNE DE OVINO E DE CAPRINO</vt:lpstr>
      <vt:lpstr>CARNE DE SUÍNO</vt:lpstr>
      <vt:lpstr>CEREAIS OLEAGINOSAS E PROTEAGINOSAS INCLUINDO MILHO</vt:lpstr>
      <vt:lpstr>CEREAIS OLEAGINOSAS E PROTEAGINOSAS NÃO INCLUINDO MILHO</vt:lpstr>
      <vt:lpstr>CORTIÇA</vt:lpstr>
      <vt:lpstr>FLORES</vt:lpstr>
      <vt:lpstr>FRUTAS</vt:lpstr>
      <vt:lpstr>FRUTAS E PRODUTOS HORTÍCOLAS</vt:lpstr>
      <vt:lpstr>FRUTAS E PRODUTOS HORTÍCOLAS TRANSFORMADOS</vt:lpstr>
      <vt:lpstr>FRUTOS DE CASCA RIJA</vt:lpstr>
      <vt:lpstr>LEITE E PRODUTOS LÁCTEOS DE OVELHA OU CABRA</vt:lpstr>
      <vt:lpstr>LEITE E PRODUTOS LÁCTEOS DE VACA</vt:lpstr>
      <vt:lpstr>MADEIRA BIOMASSA E RESINA</vt:lpstr>
      <vt:lpstr>OUTROS PRODUTOS ANIMAIS</vt:lpstr>
      <vt:lpstr>OUTROS PRODUTOS VEGETAIS</vt:lpstr>
      <vt:lpstr>OVOS</vt:lpstr>
      <vt:lpstr>PEQUENOS FRUTOS</vt:lpstr>
      <vt:lpstr>PLANTAS AROMÁTICAS E MEDICINAIS</vt:lpstr>
      <vt:lpstr>PRODUTOS APÍCOLAS</vt:lpstr>
      <vt:lpstr>PRODUTOS HORTÍCOLAS</vt:lpstr>
      <vt:lpstr>RESINA</vt:lpstr>
      <vt:lpstr>VINHO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ifap</dc:creator>
  <cp:lastModifiedBy>IFAP</cp:lastModifiedBy>
  <cp:lastPrinted>2020-02-10T17:11:18Z</cp:lastPrinted>
  <dcterms:created xsi:type="dcterms:W3CDTF">2015-12-16T15:42:52Z</dcterms:created>
  <dcterms:modified xsi:type="dcterms:W3CDTF">2022-05-31T16:06:17Z</dcterms:modified>
</cp:coreProperties>
</file>